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harmaci\MALZAHNV\MARCHES\1- LA ROCHELLE\LA ROCHELLE 2026\AO\GAZFL\DCE\"/>
    </mc:Choice>
  </mc:AlternateContent>
  <bookViews>
    <workbookView xWindow="120" yWindow="120" windowWidth="28515" windowHeight="12585"/>
  </bookViews>
  <sheets>
    <sheet name="LOT 4" sheetId="1" r:id="rId1"/>
    <sheet name="Feuil2" sheetId="2" r:id="rId2"/>
    <sheet name="Feuil3" sheetId="3" r:id="rId3"/>
  </sheets>
  <definedNames>
    <definedName name="_xlnm.Print_Area" localSheetId="0">'LOT 4'!$A$2:$U$47</definedName>
  </definedNames>
  <calcPr calcId="162913"/>
</workbook>
</file>

<file path=xl/calcChain.xml><?xml version="1.0" encoding="utf-8"?>
<calcChain xmlns="http://schemas.openxmlformats.org/spreadsheetml/2006/main">
  <c r="V111" i="1" l="1"/>
  <c r="V110" i="1"/>
  <c r="V86" i="1"/>
  <c r="V83" i="1"/>
  <c r="V80" i="1"/>
  <c r="V77" i="1"/>
  <c r="V74" i="1"/>
  <c r="V71" i="1"/>
  <c r="V68" i="1"/>
  <c r="V65" i="1"/>
  <c r="V62" i="1"/>
  <c r="V59" i="1"/>
  <c r="V56" i="1"/>
  <c r="V53" i="1"/>
  <c r="U46" i="1"/>
  <c r="U45" i="1"/>
  <c r="U36" i="1"/>
  <c r="U33" i="1"/>
  <c r="U30" i="1"/>
  <c r="U27" i="1"/>
  <c r="U24" i="1"/>
  <c r="U21" i="1"/>
  <c r="U18" i="1"/>
  <c r="U15" i="1"/>
  <c r="U12" i="1"/>
  <c r="U9" i="1"/>
  <c r="U6" i="1"/>
  <c r="L111" i="1" l="1"/>
  <c r="K46" i="1"/>
  <c r="R111" i="1" l="1"/>
  <c r="S111" i="1"/>
  <c r="T111" i="1"/>
  <c r="U111" i="1"/>
  <c r="N111" i="1"/>
  <c r="O111" i="1"/>
  <c r="P111" i="1"/>
  <c r="Q111" i="1"/>
  <c r="K111" i="1"/>
  <c r="M111" i="1"/>
  <c r="D111" i="1"/>
  <c r="E111" i="1"/>
  <c r="F111" i="1"/>
  <c r="G111" i="1"/>
  <c r="G110" i="1"/>
  <c r="T33" i="1"/>
  <c r="S33" i="1"/>
  <c r="R33" i="1"/>
  <c r="Q33" i="1"/>
  <c r="P33" i="1"/>
  <c r="O33" i="1"/>
  <c r="N33" i="1"/>
  <c r="M33" i="1"/>
  <c r="L33" i="1"/>
  <c r="K33" i="1"/>
  <c r="I33" i="1"/>
  <c r="H33" i="1"/>
  <c r="G33" i="1"/>
  <c r="F33" i="1"/>
  <c r="F27" i="1"/>
  <c r="F4" i="1"/>
  <c r="J46" i="1" l="1"/>
  <c r="S110" i="1" l="1"/>
  <c r="R110" i="1"/>
  <c r="S107" i="1"/>
  <c r="R107" i="1"/>
  <c r="S104" i="1"/>
  <c r="R104" i="1"/>
  <c r="S101" i="1"/>
  <c r="R101" i="1"/>
  <c r="S98" i="1"/>
  <c r="R98" i="1"/>
  <c r="S95" i="1"/>
  <c r="R95" i="1"/>
  <c r="S92" i="1"/>
  <c r="R92" i="1"/>
  <c r="S89" i="1"/>
  <c r="R89" i="1"/>
  <c r="S86" i="1"/>
  <c r="R86" i="1"/>
  <c r="S83" i="1"/>
  <c r="R83" i="1"/>
  <c r="S80" i="1"/>
  <c r="R80" i="1"/>
  <c r="S77" i="1"/>
  <c r="R77" i="1"/>
  <c r="S74" i="1"/>
  <c r="R73" i="1"/>
  <c r="R72" i="1"/>
  <c r="R74" i="1" s="1"/>
  <c r="S71" i="1"/>
  <c r="R71" i="1"/>
  <c r="S68" i="1"/>
  <c r="R68" i="1"/>
  <c r="R65" i="1"/>
  <c r="S64" i="1"/>
  <c r="S65" i="1" s="1"/>
  <c r="S62" i="1"/>
  <c r="R62" i="1"/>
  <c r="S59" i="1"/>
  <c r="R59" i="1"/>
  <c r="S56" i="1"/>
  <c r="R56" i="1"/>
  <c r="S53" i="1"/>
  <c r="R51" i="1"/>
  <c r="R53" i="1" s="1"/>
  <c r="R45" i="1"/>
  <c r="Q45" i="1"/>
  <c r="R42" i="1"/>
  <c r="Q42" i="1"/>
  <c r="R39" i="1"/>
  <c r="Q39" i="1"/>
  <c r="R36" i="1"/>
  <c r="Q36" i="1"/>
  <c r="R30" i="1"/>
  <c r="Q30" i="1"/>
  <c r="R27" i="1"/>
  <c r="Q27" i="1"/>
  <c r="R24" i="1"/>
  <c r="Q24" i="1"/>
  <c r="R21" i="1"/>
  <c r="Q19" i="1"/>
  <c r="Q21" i="1" s="1"/>
  <c r="R18" i="1"/>
  <c r="Q18" i="1"/>
  <c r="R17" i="1"/>
  <c r="R15" i="1"/>
  <c r="Q15" i="1"/>
  <c r="R12" i="1"/>
  <c r="Q12" i="1"/>
  <c r="R8" i="1"/>
  <c r="R9" i="1" s="1"/>
  <c r="Q8" i="1"/>
  <c r="Q9" i="1" s="1"/>
  <c r="Q7" i="1"/>
  <c r="R6" i="1"/>
  <c r="R5" i="1"/>
  <c r="Q5" i="1"/>
  <c r="Q6" i="1" s="1"/>
  <c r="Q4" i="1"/>
  <c r="L46" i="1" l="1"/>
  <c r="U39" i="1"/>
  <c r="U42" i="1"/>
  <c r="U110" i="1" l="1"/>
  <c r="T110" i="1"/>
  <c r="Q110" i="1"/>
  <c r="P110" i="1"/>
  <c r="O110" i="1"/>
  <c r="N110" i="1"/>
  <c r="M110" i="1"/>
  <c r="L110" i="1"/>
  <c r="K110" i="1"/>
  <c r="J110" i="1"/>
  <c r="I110" i="1"/>
  <c r="H110" i="1"/>
  <c r="M52" i="1"/>
  <c r="M51" i="1"/>
  <c r="M53" i="1" l="1"/>
  <c r="G59" i="1"/>
  <c r="H59" i="1"/>
  <c r="I59" i="1"/>
  <c r="J59" i="1"/>
  <c r="K59" i="1"/>
  <c r="L59" i="1"/>
  <c r="M59" i="1"/>
  <c r="N59" i="1"/>
  <c r="O59" i="1"/>
  <c r="P59" i="1"/>
  <c r="Q59" i="1"/>
  <c r="T59" i="1"/>
  <c r="U59" i="1"/>
  <c r="G62" i="1"/>
  <c r="H62" i="1"/>
  <c r="H111" i="1" s="1"/>
  <c r="I62" i="1"/>
  <c r="J62" i="1"/>
  <c r="L62" i="1"/>
  <c r="M62" i="1"/>
  <c r="N62" i="1"/>
  <c r="O62" i="1"/>
  <c r="P62" i="1"/>
  <c r="Q62" i="1"/>
  <c r="T62" i="1"/>
  <c r="U62" i="1"/>
  <c r="G65" i="1"/>
  <c r="H65" i="1"/>
  <c r="I65" i="1"/>
  <c r="J65" i="1"/>
  <c r="K65" i="1"/>
  <c r="L65" i="1"/>
  <c r="M65" i="1"/>
  <c r="N65" i="1"/>
  <c r="O65" i="1"/>
  <c r="P65" i="1"/>
  <c r="Q65" i="1"/>
  <c r="T65" i="1"/>
  <c r="U65" i="1"/>
  <c r="G74" i="1"/>
  <c r="H74" i="1"/>
  <c r="I74" i="1"/>
  <c r="J74" i="1"/>
  <c r="K74" i="1"/>
  <c r="L74" i="1"/>
  <c r="M74" i="1"/>
  <c r="N74" i="1"/>
  <c r="O74" i="1"/>
  <c r="P74" i="1"/>
  <c r="Q74" i="1"/>
  <c r="T74" i="1"/>
  <c r="U74" i="1"/>
  <c r="G77" i="1"/>
  <c r="H77" i="1"/>
  <c r="I77" i="1"/>
  <c r="J77" i="1"/>
  <c r="K77" i="1"/>
  <c r="L77" i="1"/>
  <c r="M77" i="1"/>
  <c r="N77" i="1"/>
  <c r="O77" i="1"/>
  <c r="P77" i="1"/>
  <c r="Q77" i="1"/>
  <c r="T77" i="1"/>
  <c r="U77" i="1"/>
  <c r="G80" i="1"/>
  <c r="H80" i="1"/>
  <c r="I80" i="1"/>
  <c r="J80" i="1"/>
  <c r="K80" i="1"/>
  <c r="L80" i="1"/>
  <c r="M80" i="1"/>
  <c r="N80" i="1"/>
  <c r="O80" i="1"/>
  <c r="P80" i="1"/>
  <c r="Q80" i="1"/>
  <c r="T80" i="1"/>
  <c r="U80" i="1"/>
  <c r="G83" i="1"/>
  <c r="H83" i="1"/>
  <c r="I83" i="1"/>
  <c r="J83" i="1"/>
  <c r="K83" i="1"/>
  <c r="L83" i="1"/>
  <c r="M83" i="1"/>
  <c r="N83" i="1"/>
  <c r="O83" i="1"/>
  <c r="P83" i="1"/>
  <c r="Q83" i="1"/>
  <c r="T83" i="1"/>
  <c r="U83" i="1"/>
  <c r="G86" i="1"/>
  <c r="H86" i="1"/>
  <c r="I86" i="1"/>
  <c r="J86" i="1"/>
  <c r="K86" i="1"/>
  <c r="L86" i="1"/>
  <c r="M86" i="1"/>
  <c r="N86" i="1"/>
  <c r="O86" i="1"/>
  <c r="P86" i="1"/>
  <c r="Q86" i="1"/>
  <c r="T86" i="1"/>
  <c r="U86" i="1"/>
  <c r="G89" i="1"/>
  <c r="H89" i="1"/>
  <c r="I89" i="1"/>
  <c r="J89" i="1"/>
  <c r="K89" i="1"/>
  <c r="L89" i="1"/>
  <c r="M89" i="1"/>
  <c r="N89" i="1"/>
  <c r="O89" i="1"/>
  <c r="P89" i="1"/>
  <c r="Q89" i="1"/>
  <c r="T89" i="1"/>
  <c r="U89" i="1"/>
  <c r="G92" i="1"/>
  <c r="H92" i="1"/>
  <c r="I92" i="1"/>
  <c r="J92" i="1"/>
  <c r="K92" i="1"/>
  <c r="L92" i="1"/>
  <c r="M92" i="1"/>
  <c r="N92" i="1"/>
  <c r="O92" i="1"/>
  <c r="P92" i="1"/>
  <c r="Q92" i="1"/>
  <c r="T92" i="1"/>
  <c r="U92" i="1"/>
  <c r="G95" i="1"/>
  <c r="H95" i="1"/>
  <c r="I95" i="1"/>
  <c r="J95" i="1"/>
  <c r="K95" i="1"/>
  <c r="L95" i="1"/>
  <c r="M95" i="1"/>
  <c r="N95" i="1"/>
  <c r="O95" i="1"/>
  <c r="P95" i="1"/>
  <c r="Q95" i="1"/>
  <c r="T95" i="1"/>
  <c r="U95" i="1"/>
  <c r="G68" i="1"/>
  <c r="H68" i="1"/>
  <c r="I68" i="1"/>
  <c r="J68" i="1"/>
  <c r="L68" i="1"/>
  <c r="M68" i="1"/>
  <c r="N68" i="1"/>
  <c r="O68" i="1"/>
  <c r="P68" i="1"/>
  <c r="Q68" i="1"/>
  <c r="T68" i="1"/>
  <c r="U68" i="1"/>
  <c r="G71" i="1"/>
  <c r="H71" i="1"/>
  <c r="I71" i="1"/>
  <c r="J71" i="1"/>
  <c r="K71" i="1"/>
  <c r="L71" i="1"/>
  <c r="M71" i="1"/>
  <c r="N71" i="1"/>
  <c r="O71" i="1"/>
  <c r="P71" i="1"/>
  <c r="Q71" i="1"/>
  <c r="T71" i="1"/>
  <c r="U71" i="1"/>
  <c r="G98" i="1"/>
  <c r="H98" i="1"/>
  <c r="I98" i="1"/>
  <c r="J98" i="1"/>
  <c r="K98" i="1"/>
  <c r="L98" i="1"/>
  <c r="M98" i="1"/>
  <c r="N98" i="1"/>
  <c r="O98" i="1"/>
  <c r="P98" i="1"/>
  <c r="Q98" i="1"/>
  <c r="T98" i="1"/>
  <c r="U98" i="1"/>
  <c r="G101" i="1"/>
  <c r="H101" i="1"/>
  <c r="I101" i="1"/>
  <c r="J101" i="1"/>
  <c r="K101" i="1"/>
  <c r="L101" i="1"/>
  <c r="M101" i="1"/>
  <c r="N101" i="1"/>
  <c r="O101" i="1"/>
  <c r="P101" i="1"/>
  <c r="Q101" i="1"/>
  <c r="T101" i="1"/>
  <c r="U101" i="1"/>
  <c r="G104" i="1"/>
  <c r="H104" i="1"/>
  <c r="I104" i="1"/>
  <c r="J104" i="1"/>
  <c r="K104" i="1"/>
  <c r="L104" i="1"/>
  <c r="M104" i="1"/>
  <c r="N104" i="1"/>
  <c r="O104" i="1"/>
  <c r="P104" i="1"/>
  <c r="Q104" i="1"/>
  <c r="T104" i="1"/>
  <c r="U104" i="1"/>
  <c r="G107" i="1"/>
  <c r="H107" i="1"/>
  <c r="I107" i="1"/>
  <c r="J107" i="1"/>
  <c r="K107" i="1"/>
  <c r="L107" i="1"/>
  <c r="M107" i="1"/>
  <c r="N107" i="1"/>
  <c r="O107" i="1"/>
  <c r="P107" i="1"/>
  <c r="Q107" i="1"/>
  <c r="T107" i="1"/>
  <c r="U107" i="1"/>
  <c r="U56" i="1"/>
  <c r="T56" i="1"/>
  <c r="Q56" i="1"/>
  <c r="P56" i="1"/>
  <c r="O56" i="1"/>
  <c r="N56" i="1"/>
  <c r="L56" i="1"/>
  <c r="K56" i="1"/>
  <c r="J56" i="1"/>
  <c r="I56" i="1"/>
  <c r="H56" i="1"/>
  <c r="G56" i="1"/>
  <c r="M56" i="1"/>
  <c r="U53" i="1"/>
  <c r="T53" i="1"/>
  <c r="Q53" i="1"/>
  <c r="P53" i="1"/>
  <c r="O53" i="1"/>
  <c r="N53" i="1"/>
  <c r="J53" i="1"/>
  <c r="J111" i="1" s="1"/>
  <c r="I53" i="1"/>
  <c r="I111" i="1" s="1"/>
  <c r="H53" i="1"/>
  <c r="G53" i="1"/>
  <c r="L43" i="1" l="1"/>
  <c r="L7" i="1"/>
  <c r="L4" i="1"/>
  <c r="L5" i="1"/>
  <c r="L6" i="1" s="1"/>
  <c r="L8" i="1"/>
  <c r="L44" i="1"/>
  <c r="L45" i="1" s="1"/>
  <c r="L11" i="1"/>
  <c r="L14" i="1"/>
  <c r="L10" i="1"/>
  <c r="L15" i="1"/>
  <c r="L42" i="1"/>
  <c r="L39" i="1"/>
  <c r="L36" i="1"/>
  <c r="L30" i="1"/>
  <c r="L27" i="1"/>
  <c r="L24" i="1"/>
  <c r="L21" i="1"/>
  <c r="L18" i="1"/>
  <c r="L13" i="1"/>
  <c r="M9" i="1"/>
  <c r="N9" i="1"/>
  <c r="O9" i="1"/>
  <c r="P9" i="1"/>
  <c r="K9" i="1"/>
  <c r="F9" i="1"/>
  <c r="S9" i="1"/>
  <c r="T9" i="1"/>
  <c r="M12" i="1"/>
  <c r="N12" i="1"/>
  <c r="O12" i="1"/>
  <c r="P12" i="1"/>
  <c r="K12" i="1"/>
  <c r="F12" i="1"/>
  <c r="S12" i="1"/>
  <c r="T12" i="1"/>
  <c r="M15" i="1"/>
  <c r="N15" i="1"/>
  <c r="O15" i="1"/>
  <c r="P15" i="1"/>
  <c r="K15" i="1"/>
  <c r="F15" i="1"/>
  <c r="S15" i="1"/>
  <c r="T15" i="1"/>
  <c r="M18" i="1"/>
  <c r="N18" i="1"/>
  <c r="O18" i="1"/>
  <c r="P18" i="1"/>
  <c r="K18" i="1"/>
  <c r="F18" i="1"/>
  <c r="S18" i="1"/>
  <c r="T18" i="1"/>
  <c r="M21" i="1"/>
  <c r="N21" i="1"/>
  <c r="O21" i="1"/>
  <c r="P21" i="1"/>
  <c r="F21" i="1"/>
  <c r="S21" i="1"/>
  <c r="T21" i="1"/>
  <c r="G24" i="1"/>
  <c r="H24" i="1"/>
  <c r="I24" i="1"/>
  <c r="M24" i="1"/>
  <c r="N24" i="1"/>
  <c r="O24" i="1"/>
  <c r="P24" i="1"/>
  <c r="K24" i="1"/>
  <c r="F24" i="1"/>
  <c r="S24" i="1"/>
  <c r="T24" i="1"/>
  <c r="G27" i="1"/>
  <c r="H27" i="1"/>
  <c r="I27" i="1"/>
  <c r="M27" i="1"/>
  <c r="N27" i="1"/>
  <c r="O27" i="1"/>
  <c r="P27" i="1"/>
  <c r="K27" i="1"/>
  <c r="S27" i="1"/>
  <c r="T27" i="1"/>
  <c r="G30" i="1"/>
  <c r="H30" i="1"/>
  <c r="I30" i="1"/>
  <c r="M30" i="1"/>
  <c r="N30" i="1"/>
  <c r="O30" i="1"/>
  <c r="P30" i="1"/>
  <c r="K30" i="1"/>
  <c r="F30" i="1"/>
  <c r="S30" i="1"/>
  <c r="T30" i="1"/>
  <c r="G36" i="1"/>
  <c r="H36" i="1"/>
  <c r="I36" i="1"/>
  <c r="M36" i="1"/>
  <c r="N36" i="1"/>
  <c r="O36" i="1"/>
  <c r="P36" i="1"/>
  <c r="K36" i="1"/>
  <c r="F36" i="1"/>
  <c r="S36" i="1"/>
  <c r="T36" i="1"/>
  <c r="G39" i="1"/>
  <c r="H39" i="1"/>
  <c r="I39" i="1"/>
  <c r="M39" i="1"/>
  <c r="N39" i="1"/>
  <c r="O39" i="1"/>
  <c r="P39" i="1"/>
  <c r="K39" i="1"/>
  <c r="F39" i="1"/>
  <c r="S39" i="1"/>
  <c r="T39" i="1"/>
  <c r="G42" i="1"/>
  <c r="H42" i="1"/>
  <c r="I42" i="1"/>
  <c r="M42" i="1"/>
  <c r="N42" i="1"/>
  <c r="O42" i="1"/>
  <c r="P42" i="1"/>
  <c r="K42" i="1"/>
  <c r="F42" i="1"/>
  <c r="S42" i="1"/>
  <c r="T42" i="1"/>
  <c r="G45" i="1"/>
  <c r="H45" i="1"/>
  <c r="I45" i="1"/>
  <c r="M45" i="1"/>
  <c r="N45" i="1"/>
  <c r="O45" i="1"/>
  <c r="P45" i="1"/>
  <c r="K45" i="1"/>
  <c r="F45" i="1"/>
  <c r="S45" i="1"/>
  <c r="T45" i="1"/>
  <c r="L9" i="1" l="1"/>
  <c r="L12" i="1"/>
  <c r="V98" i="1"/>
  <c r="V95" i="1"/>
  <c r="V89" i="1"/>
  <c r="V104" i="1"/>
  <c r="V92" i="1"/>
  <c r="V107" i="1"/>
  <c r="V101" i="1"/>
  <c r="G46" i="1" l="1"/>
  <c r="H46" i="1"/>
  <c r="I46" i="1"/>
  <c r="M6" i="1"/>
  <c r="M46" i="1" s="1"/>
  <c r="N6" i="1"/>
  <c r="N46" i="1" s="1"/>
  <c r="O6" i="1"/>
  <c r="O46" i="1" s="1"/>
  <c r="P6" i="1"/>
  <c r="P46" i="1" s="1"/>
  <c r="Q46" i="1"/>
  <c r="R46" i="1"/>
  <c r="E46" i="1"/>
  <c r="F6" i="1"/>
  <c r="F46" i="1" s="1"/>
  <c r="S6" i="1"/>
  <c r="S46" i="1" s="1"/>
  <c r="T6" i="1"/>
  <c r="T46" i="1" l="1"/>
  <c r="D46" i="1"/>
  <c r="C46" i="1"/>
</calcChain>
</file>

<file path=xl/sharedStrings.xml><?xml version="1.0" encoding="utf-8"?>
<sst xmlns="http://schemas.openxmlformats.org/spreadsheetml/2006/main" count="189" uniqueCount="52">
  <si>
    <t>Prises</t>
  </si>
  <si>
    <t>Total:</t>
  </si>
  <si>
    <t>DKD</t>
  </si>
  <si>
    <t>TOTAL GLOBAL:</t>
  </si>
  <si>
    <t>TOTAL</t>
  </si>
  <si>
    <t>SITE MARIUS LACROIX</t>
  </si>
  <si>
    <t>SITE ST HONORE</t>
  </si>
  <si>
    <t>SITE MARLONGES</t>
  </si>
  <si>
    <t>SITE BRUMENARD</t>
  </si>
  <si>
    <t>SITE LES ARENES</t>
  </si>
  <si>
    <t>CH BOSCAMNANT</t>
  </si>
  <si>
    <t>CH JONZAC</t>
  </si>
  <si>
    <t>GH LA ROCHELLE</t>
  </si>
  <si>
    <t>CH ROCHEFORT</t>
  </si>
  <si>
    <t>CH ROYAN</t>
  </si>
  <si>
    <t>CH ST JEAN D'ANGELY</t>
  </si>
  <si>
    <t>CH MARENNES</t>
  </si>
  <si>
    <t>HL OLERON</t>
  </si>
  <si>
    <t xml:space="preserve"> SITE JOVINIUS</t>
  </si>
  <si>
    <t>Centre de Gérontologie</t>
  </si>
  <si>
    <t xml:space="preserve"> SITE LE GUA</t>
  </si>
  <si>
    <t>FIEF DE LA MARE</t>
  </si>
  <si>
    <t>STM</t>
  </si>
  <si>
    <t>CARBO</t>
  </si>
  <si>
    <t>BEHRINGER modèle  AFNOR</t>
  </si>
  <si>
    <t xml:space="preserve">AGA modèle DI </t>
  </si>
  <si>
    <t>AGA modèle SECURISTAR</t>
  </si>
  <si>
    <t>TMC modèle TM</t>
  </si>
  <si>
    <t>CAHOUET modèle THEO</t>
  </si>
  <si>
    <t>MULLER</t>
  </si>
  <si>
    <t>GCE  modèles Mediunit ou Mediconnect/Mediline</t>
  </si>
  <si>
    <t>PRESBLOCK ou ROTAREX modèle Alpi-Connect</t>
  </si>
  <si>
    <t>Autres modèles de prises (SC, OL, SEGA, STAUBLI..)</t>
  </si>
  <si>
    <t>Pt chaud</t>
  </si>
  <si>
    <t>Pt froid</t>
  </si>
  <si>
    <t>Unité de Détente</t>
  </si>
  <si>
    <t>simple</t>
  </si>
  <si>
    <t>Double</t>
  </si>
  <si>
    <t>Air Liquide modèle  4,5/80/ DAMAO</t>
  </si>
  <si>
    <t>DKD modèles AGA, R40, DKD type A ou B</t>
  </si>
  <si>
    <t>CAHOUET modèle DL300</t>
  </si>
  <si>
    <t>CAHOUET modèle Rotareg 45</t>
  </si>
  <si>
    <t>ROTAREX modèle Alpireg</t>
  </si>
  <si>
    <t>MD ITALY</t>
  </si>
  <si>
    <t>BEHRINGER</t>
  </si>
  <si>
    <t>DELTA P modèle de la gamme TS23</t>
  </si>
  <si>
    <t>GCE modèles Mediline/ MM40</t>
  </si>
  <si>
    <t>AUTRE MODELE</t>
  </si>
  <si>
    <t>CH SAINTES</t>
  </si>
  <si>
    <t>BM / BL / BK</t>
  </si>
  <si>
    <t>CFL</t>
  </si>
  <si>
    <t>Cette quantitification est donnée à titre indicatif. Il appartient au titulaire de s'assurer de la prise en compte de manière exhaustive des prises existantes durant les maintenances.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</si>
</sst>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9"/>
      <name val="Cambria"/>
      <family val="1"/>
      <scheme val="major"/>
    </font>
    <font>
      <b/>
      <sz val="9"/>
      <color theme="1"/>
      <name val="Cambria"/>
      <family val="1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0" xfId="0" applyFont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0" borderId="0" xfId="0" applyAlignment="1">
      <alignment horizontal="left"/>
    </xf>
    <xf numFmtId="0" fontId="6" fillId="3" borderId="8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  <xf numFmtId="0" fontId="0" fillId="2" borderId="19" xfId="0" applyFill="1" applyBorder="1" applyAlignment="1">
      <alignment horizontal="center"/>
    </xf>
    <xf numFmtId="0" fontId="3" fillId="0" borderId="20" xfId="0" applyFont="1" applyBorder="1" applyAlignment="1" applyProtection="1">
      <alignment horizont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2" fillId="0" borderId="18" xfId="0" applyFont="1" applyFill="1" applyBorder="1" applyAlignment="1" applyProtection="1">
      <alignment horizontal="center"/>
    </xf>
    <xf numFmtId="0" fontId="4" fillId="0" borderId="1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" fillId="6" borderId="10" xfId="0" applyFont="1" applyFill="1" applyBorder="1" applyAlignment="1" applyProtection="1">
      <alignment horizontal="center" vertical="center" wrapText="1"/>
    </xf>
    <xf numFmtId="0" fontId="0" fillId="7" borderId="11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0" xfId="0" applyFont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1" fillId="0" borderId="18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  <xf numFmtId="0" fontId="0" fillId="2" borderId="19" xfId="0" applyFill="1" applyBorder="1" applyAlignment="1">
      <alignment horizontal="center"/>
    </xf>
    <xf numFmtId="0" fontId="3" fillId="0" borderId="20" xfId="0" applyFont="1" applyBorder="1" applyAlignment="1" applyProtection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1" fillId="6" borderId="10" xfId="0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1" fillId="0" borderId="18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  <xf numFmtId="0" fontId="0" fillId="2" borderId="19" xfId="0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right" vertical="center" wrapText="1"/>
    </xf>
    <xf numFmtId="0" fontId="2" fillId="0" borderId="15" xfId="0" applyFont="1" applyFill="1" applyBorder="1" applyAlignment="1" applyProtection="1">
      <alignment horizontal="right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1"/>
  <sheetViews>
    <sheetView tabSelected="1" zoomScale="110" zoomScaleNormal="110" workbookViewId="0">
      <selection activeCell="R115" sqref="R115"/>
    </sheetView>
  </sheetViews>
  <sheetFormatPr baseColWidth="10" defaultRowHeight="15" x14ac:dyDescent="0.25"/>
  <cols>
    <col min="1" max="1" width="22.28515625" style="1" customWidth="1"/>
    <col min="2" max="2" width="11.42578125" style="1"/>
    <col min="3" max="3" width="12.28515625" style="1" bestFit="1" customWidth="1"/>
    <col min="4" max="4" width="7" style="1" bestFit="1" customWidth="1"/>
    <col min="5" max="5" width="8.5703125" style="1" customWidth="1"/>
    <col min="6" max="6" width="9.5703125" style="1" bestFit="1" customWidth="1"/>
    <col min="7" max="7" width="12" style="1" customWidth="1"/>
    <col min="8" max="8" width="7.85546875" style="1" bestFit="1" customWidth="1"/>
    <col min="9" max="10" width="11.5703125" style="1" customWidth="1"/>
    <col min="11" max="12" width="11.42578125" style="1" customWidth="1"/>
    <col min="13" max="13" width="13.28515625" style="1" customWidth="1"/>
    <col min="14" max="14" width="12.28515625" style="1" customWidth="1"/>
    <col min="15" max="15" width="10.140625" style="1" customWidth="1"/>
    <col min="16" max="16" width="12.42578125" style="1" customWidth="1"/>
    <col min="17" max="18" width="12" style="1" customWidth="1"/>
    <col min="19" max="19" width="9.85546875" style="1" bestFit="1" customWidth="1"/>
    <col min="20" max="20" width="13.140625" style="1" customWidth="1"/>
    <col min="21" max="16384" width="11.42578125" style="1"/>
  </cols>
  <sheetData>
    <row r="1" spans="1:21" x14ac:dyDescent="0.25">
      <c r="A1" s="91" t="s">
        <v>51</v>
      </c>
    </row>
    <row r="2" spans="1:21" ht="15.75" thickBot="1" x14ac:dyDescent="0.3"/>
    <row r="3" spans="1:21" s="4" customFormat="1" ht="36.75" thickBot="1" x14ac:dyDescent="0.3">
      <c r="A3" s="94" t="s">
        <v>0</v>
      </c>
      <c r="B3" s="96"/>
      <c r="C3" s="19" t="s">
        <v>48</v>
      </c>
      <c r="D3" s="24" t="s">
        <v>8</v>
      </c>
      <c r="E3" s="18" t="s">
        <v>9</v>
      </c>
      <c r="F3" s="17" t="s">
        <v>15</v>
      </c>
      <c r="G3" s="26" t="s">
        <v>10</v>
      </c>
      <c r="H3" s="19" t="s">
        <v>11</v>
      </c>
      <c r="I3" s="25" t="s">
        <v>18</v>
      </c>
      <c r="J3" s="19" t="s">
        <v>14</v>
      </c>
      <c r="K3" s="25" t="s">
        <v>20</v>
      </c>
      <c r="L3" s="19" t="s">
        <v>12</v>
      </c>
      <c r="M3" s="24" t="s">
        <v>5</v>
      </c>
      <c r="N3" s="25" t="s">
        <v>21</v>
      </c>
      <c r="O3" s="24" t="s">
        <v>6</v>
      </c>
      <c r="P3" s="24" t="s">
        <v>7</v>
      </c>
      <c r="Q3" s="19" t="s">
        <v>13</v>
      </c>
      <c r="R3" s="25" t="s">
        <v>19</v>
      </c>
      <c r="S3" s="17" t="s">
        <v>16</v>
      </c>
      <c r="T3" s="27" t="s">
        <v>17</v>
      </c>
      <c r="U3" s="30" t="s">
        <v>4</v>
      </c>
    </row>
    <row r="4" spans="1:21" x14ac:dyDescent="0.25">
      <c r="A4" s="92" t="s">
        <v>49</v>
      </c>
      <c r="B4" s="40" t="s">
        <v>33</v>
      </c>
      <c r="C4" s="52">
        <v>861</v>
      </c>
      <c r="D4" s="51"/>
      <c r="E4" s="53"/>
      <c r="F4" s="9">
        <f>201+42</f>
        <v>243</v>
      </c>
      <c r="G4" s="88"/>
      <c r="H4" s="82"/>
      <c r="I4" s="85"/>
      <c r="J4" s="45"/>
      <c r="K4" s="13"/>
      <c r="L4" s="6">
        <f>102+77+85+45+46+51+43+60+25+193</f>
        <v>727</v>
      </c>
      <c r="M4" s="5"/>
      <c r="N4" s="5"/>
      <c r="O4" s="5"/>
      <c r="P4" s="13"/>
      <c r="Q4" s="41">
        <f>24+4+12+6+3+1</f>
        <v>50</v>
      </c>
      <c r="R4" s="13"/>
      <c r="S4" s="9"/>
      <c r="T4" s="28"/>
      <c r="U4" s="31"/>
    </row>
    <row r="5" spans="1:21" x14ac:dyDescent="0.25">
      <c r="A5" s="92"/>
      <c r="B5" s="11" t="s">
        <v>34</v>
      </c>
      <c r="C5" s="54">
        <v>1343</v>
      </c>
      <c r="D5" s="48">
        <v>94</v>
      </c>
      <c r="E5" s="50">
        <v>82</v>
      </c>
      <c r="F5" s="10">
        <v>515</v>
      </c>
      <c r="G5" s="89">
        <v>170</v>
      </c>
      <c r="H5" s="83">
        <v>587</v>
      </c>
      <c r="I5" s="86">
        <v>136</v>
      </c>
      <c r="J5" s="46"/>
      <c r="K5" s="14"/>
      <c r="L5" s="7">
        <f>9+3+14+52+45+34+55+10+84+37+15+36+20+84+18+12+90+6+13+62+37+116+30+87+22+2+4+36+45+77+147+16+18</f>
        <v>1336</v>
      </c>
      <c r="M5" s="2">
        <v>10</v>
      </c>
      <c r="N5" s="2">
        <v>594</v>
      </c>
      <c r="O5" s="2"/>
      <c r="P5" s="14">
        <v>2</v>
      </c>
      <c r="Q5" s="42">
        <f>1+24+12+1+1+3+1+40+40</f>
        <v>123</v>
      </c>
      <c r="R5" s="14">
        <f>1</f>
        <v>1</v>
      </c>
      <c r="S5" s="10">
        <v>60</v>
      </c>
      <c r="T5" s="29">
        <v>61</v>
      </c>
      <c r="U5" s="31"/>
    </row>
    <row r="6" spans="1:21" x14ac:dyDescent="0.25">
      <c r="A6" s="92"/>
      <c r="B6" s="12" t="s">
        <v>1</v>
      </c>
      <c r="C6" s="55">
        <v>2204</v>
      </c>
      <c r="D6" s="49">
        <v>94</v>
      </c>
      <c r="E6" s="56">
        <v>82</v>
      </c>
      <c r="F6" s="8">
        <f>+F5+F4</f>
        <v>758</v>
      </c>
      <c r="G6" s="90">
        <v>170</v>
      </c>
      <c r="H6" s="84">
        <v>587</v>
      </c>
      <c r="I6" s="87">
        <v>136</v>
      </c>
      <c r="J6" s="47">
        <v>478</v>
      </c>
      <c r="K6" s="15">
        <v>20</v>
      </c>
      <c r="L6" s="8">
        <f>+L5+L4</f>
        <v>2063</v>
      </c>
      <c r="M6" s="3">
        <f t="shared" ref="M6:Q6" si="0">+M5+M4</f>
        <v>10</v>
      </c>
      <c r="N6" s="3">
        <f t="shared" si="0"/>
        <v>594</v>
      </c>
      <c r="O6" s="3">
        <f t="shared" si="0"/>
        <v>0</v>
      </c>
      <c r="P6" s="15">
        <f t="shared" si="0"/>
        <v>2</v>
      </c>
      <c r="Q6" s="8">
        <f t="shared" si="0"/>
        <v>173</v>
      </c>
      <c r="R6" s="15">
        <f>+R5+R4</f>
        <v>1</v>
      </c>
      <c r="S6" s="8">
        <f>+S5+S4</f>
        <v>60</v>
      </c>
      <c r="T6" s="22">
        <f>+T5+T4</f>
        <v>61</v>
      </c>
      <c r="U6" s="31">
        <f>SUM(C6:T6)</f>
        <v>7493</v>
      </c>
    </row>
    <row r="7" spans="1:21" x14ac:dyDescent="0.25">
      <c r="A7" s="92" t="s">
        <v>2</v>
      </c>
      <c r="B7" s="40" t="s">
        <v>33</v>
      </c>
      <c r="C7" s="52">
        <v>324</v>
      </c>
      <c r="D7" s="51"/>
      <c r="E7" s="53"/>
      <c r="F7" s="9">
        <v>10</v>
      </c>
      <c r="G7" s="88"/>
      <c r="H7" s="82"/>
      <c r="I7" s="85"/>
      <c r="J7" s="45"/>
      <c r="K7" s="13"/>
      <c r="L7" s="6">
        <f>8+48+9+54+24+30+6+55+2</f>
        <v>236</v>
      </c>
      <c r="M7" s="5"/>
      <c r="N7" s="5"/>
      <c r="O7" s="5"/>
      <c r="P7" s="13"/>
      <c r="Q7" s="41">
        <f>45+39+6+15+8+1+24+16+1+31+27+1+41+18+1+10+5+39+31+62+48+68+36+44+22+1+30+15</f>
        <v>685</v>
      </c>
      <c r="R7" s="13"/>
      <c r="S7" s="9"/>
      <c r="T7" s="28"/>
      <c r="U7" s="31"/>
    </row>
    <row r="8" spans="1:21" x14ac:dyDescent="0.25">
      <c r="A8" s="92"/>
      <c r="B8" s="11" t="s">
        <v>34</v>
      </c>
      <c r="C8" s="54">
        <v>1</v>
      </c>
      <c r="D8" s="48"/>
      <c r="E8" s="50"/>
      <c r="F8" s="10"/>
      <c r="G8" s="89"/>
      <c r="H8" s="83">
        <v>92</v>
      </c>
      <c r="I8" s="86"/>
      <c r="J8" s="46"/>
      <c r="K8" s="14"/>
      <c r="L8" s="7">
        <f>4+16+47+54+42+9+42+6+123+13+18+68+90+6</f>
        <v>538</v>
      </c>
      <c r="M8" s="2"/>
      <c r="N8" s="2"/>
      <c r="O8" s="2"/>
      <c r="P8" s="14">
        <v>123</v>
      </c>
      <c r="Q8" s="42">
        <f>6+1+6+36+18+17+12+1+17+16+1+23+19+33+31+1+4+2+44+23+56+30+1+1+16+8+2+2+30+29+1+30+20+38+19+66+33+1+1+30+15+1+30+15+54+28+36+18+1</f>
        <v>923</v>
      </c>
      <c r="R8" s="14">
        <f>8+4</f>
        <v>12</v>
      </c>
      <c r="S8" s="10"/>
      <c r="T8" s="29"/>
      <c r="U8" s="31"/>
    </row>
    <row r="9" spans="1:21" x14ac:dyDescent="0.25">
      <c r="A9" s="92"/>
      <c r="B9" s="12" t="s">
        <v>1</v>
      </c>
      <c r="C9" s="55">
        <v>325</v>
      </c>
      <c r="D9" s="49">
        <v>0</v>
      </c>
      <c r="E9" s="56">
        <v>0</v>
      </c>
      <c r="F9" s="8">
        <f>+F8+F7</f>
        <v>10</v>
      </c>
      <c r="G9" s="90">
        <v>0</v>
      </c>
      <c r="H9" s="84">
        <v>92</v>
      </c>
      <c r="I9" s="87">
        <v>0</v>
      </c>
      <c r="J9" s="47">
        <v>7</v>
      </c>
      <c r="K9" s="15">
        <f>+K8+K7</f>
        <v>0</v>
      </c>
      <c r="L9" s="8">
        <f>+L8+L7</f>
        <v>774</v>
      </c>
      <c r="M9" s="3">
        <f t="shared" ref="M9:R9" si="1">+M8+M7</f>
        <v>0</v>
      </c>
      <c r="N9" s="3">
        <f t="shared" si="1"/>
        <v>0</v>
      </c>
      <c r="O9" s="3">
        <f t="shared" si="1"/>
        <v>0</v>
      </c>
      <c r="P9" s="15">
        <f t="shared" si="1"/>
        <v>123</v>
      </c>
      <c r="Q9" s="8">
        <f t="shared" si="1"/>
        <v>1608</v>
      </c>
      <c r="R9" s="15">
        <f t="shared" si="1"/>
        <v>12</v>
      </c>
      <c r="S9" s="8">
        <f>+S8+S7</f>
        <v>0</v>
      </c>
      <c r="T9" s="22">
        <f>+T8+T7</f>
        <v>0</v>
      </c>
      <c r="U9" s="31">
        <f>SUM(C9:T9)</f>
        <v>2951</v>
      </c>
    </row>
    <row r="10" spans="1:21" x14ac:dyDescent="0.25">
      <c r="A10" s="92" t="s">
        <v>24</v>
      </c>
      <c r="B10" s="40" t="s">
        <v>33</v>
      </c>
      <c r="C10" s="52"/>
      <c r="D10" s="51"/>
      <c r="E10" s="53"/>
      <c r="F10" s="9"/>
      <c r="G10" s="88"/>
      <c r="H10" s="82"/>
      <c r="I10" s="85"/>
      <c r="J10" s="45"/>
      <c r="K10" s="13"/>
      <c r="L10" s="6">
        <f>61+23</f>
        <v>84</v>
      </c>
      <c r="M10" s="5"/>
      <c r="N10" s="5"/>
      <c r="O10" s="5"/>
      <c r="P10" s="13"/>
      <c r="Q10" s="6"/>
      <c r="R10" s="13"/>
      <c r="S10" s="9"/>
      <c r="T10" s="28"/>
      <c r="U10" s="31"/>
    </row>
    <row r="11" spans="1:21" x14ac:dyDescent="0.25">
      <c r="A11" s="92"/>
      <c r="B11" s="11" t="s">
        <v>34</v>
      </c>
      <c r="C11" s="54"/>
      <c r="D11" s="48"/>
      <c r="E11" s="50"/>
      <c r="F11" s="10"/>
      <c r="G11" s="89"/>
      <c r="H11" s="83"/>
      <c r="I11" s="86"/>
      <c r="J11" s="46"/>
      <c r="K11" s="14"/>
      <c r="L11" s="7">
        <f>27+6+116+116+15+116+89+116+116+113+33</f>
        <v>863</v>
      </c>
      <c r="M11" s="2"/>
      <c r="N11" s="2"/>
      <c r="O11" s="2"/>
      <c r="P11" s="14"/>
      <c r="Q11" s="7"/>
      <c r="R11" s="14"/>
      <c r="S11" s="10"/>
      <c r="T11" s="29"/>
      <c r="U11" s="31"/>
    </row>
    <row r="12" spans="1:21" x14ac:dyDescent="0.25">
      <c r="A12" s="92"/>
      <c r="B12" s="12" t="s">
        <v>1</v>
      </c>
      <c r="C12" s="55">
        <v>0</v>
      </c>
      <c r="D12" s="49">
        <v>0</v>
      </c>
      <c r="E12" s="56">
        <v>0</v>
      </c>
      <c r="F12" s="8">
        <f>+F11+F10</f>
        <v>0</v>
      </c>
      <c r="G12" s="90">
        <v>0</v>
      </c>
      <c r="H12" s="84">
        <v>0</v>
      </c>
      <c r="I12" s="87">
        <v>0</v>
      </c>
      <c r="J12" s="47">
        <v>0</v>
      </c>
      <c r="K12" s="15">
        <f>+K11+K10</f>
        <v>0</v>
      </c>
      <c r="L12" s="8">
        <f>+L11+L10</f>
        <v>947</v>
      </c>
      <c r="M12" s="3">
        <f t="shared" ref="M12:R12" si="2">+M11+M10</f>
        <v>0</v>
      </c>
      <c r="N12" s="3">
        <f t="shared" si="2"/>
        <v>0</v>
      </c>
      <c r="O12" s="3">
        <f t="shared" si="2"/>
        <v>0</v>
      </c>
      <c r="P12" s="15">
        <f t="shared" si="2"/>
        <v>0</v>
      </c>
      <c r="Q12" s="8">
        <f t="shared" si="2"/>
        <v>0</v>
      </c>
      <c r="R12" s="15">
        <f t="shared" si="2"/>
        <v>0</v>
      </c>
      <c r="S12" s="8">
        <f>+S11+S10</f>
        <v>0</v>
      </c>
      <c r="T12" s="22">
        <f>+T11+T10</f>
        <v>0</v>
      </c>
      <c r="U12" s="31">
        <f>SUM(C12:T12)</f>
        <v>947</v>
      </c>
    </row>
    <row r="13" spans="1:21" x14ac:dyDescent="0.25">
      <c r="A13" s="92" t="s">
        <v>22</v>
      </c>
      <c r="B13" s="40" t="s">
        <v>33</v>
      </c>
      <c r="C13" s="52"/>
      <c r="D13" s="51"/>
      <c r="E13" s="53"/>
      <c r="F13" s="9"/>
      <c r="G13" s="88"/>
      <c r="H13" s="82"/>
      <c r="I13" s="85"/>
      <c r="J13" s="45"/>
      <c r="K13" s="13"/>
      <c r="L13" s="6">
        <f>96</f>
        <v>96</v>
      </c>
      <c r="M13" s="5"/>
      <c r="N13" s="5"/>
      <c r="O13" s="5"/>
      <c r="P13" s="13"/>
      <c r="Q13" s="6"/>
      <c r="R13" s="13"/>
      <c r="S13" s="9"/>
      <c r="T13" s="28"/>
      <c r="U13" s="31"/>
    </row>
    <row r="14" spans="1:21" x14ac:dyDescent="0.25">
      <c r="A14" s="92"/>
      <c r="B14" s="11" t="s">
        <v>34</v>
      </c>
      <c r="C14" s="54"/>
      <c r="D14" s="48"/>
      <c r="E14" s="50"/>
      <c r="F14" s="10"/>
      <c r="G14" s="89"/>
      <c r="H14" s="83"/>
      <c r="I14" s="86"/>
      <c r="J14" s="46"/>
      <c r="K14" s="14"/>
      <c r="L14" s="7">
        <f>2+2+36+40</f>
        <v>80</v>
      </c>
      <c r="M14" s="2"/>
      <c r="N14" s="2"/>
      <c r="O14" s="2"/>
      <c r="P14" s="14"/>
      <c r="Q14" s="7"/>
      <c r="R14" s="14"/>
      <c r="S14" s="10"/>
      <c r="T14" s="29"/>
      <c r="U14" s="31"/>
    </row>
    <row r="15" spans="1:21" x14ac:dyDescent="0.25">
      <c r="A15" s="92"/>
      <c r="B15" s="12" t="s">
        <v>1</v>
      </c>
      <c r="C15" s="55">
        <v>0</v>
      </c>
      <c r="D15" s="49">
        <v>0</v>
      </c>
      <c r="E15" s="56">
        <v>0</v>
      </c>
      <c r="F15" s="8">
        <f>+F14+F13</f>
        <v>0</v>
      </c>
      <c r="G15" s="90">
        <v>0</v>
      </c>
      <c r="H15" s="84">
        <v>0</v>
      </c>
      <c r="I15" s="87">
        <v>0</v>
      </c>
      <c r="J15" s="47">
        <v>0</v>
      </c>
      <c r="K15" s="15">
        <f>+K14+K13</f>
        <v>0</v>
      </c>
      <c r="L15" s="8">
        <f>+L14+L13</f>
        <v>176</v>
      </c>
      <c r="M15" s="3">
        <f t="shared" ref="M15:R15" si="3">+M14+M13</f>
        <v>0</v>
      </c>
      <c r="N15" s="3">
        <f t="shared" si="3"/>
        <v>0</v>
      </c>
      <c r="O15" s="3">
        <f t="shared" si="3"/>
        <v>0</v>
      </c>
      <c r="P15" s="15">
        <f t="shared" si="3"/>
        <v>0</v>
      </c>
      <c r="Q15" s="8">
        <f t="shared" si="3"/>
        <v>0</v>
      </c>
      <c r="R15" s="15">
        <f t="shared" si="3"/>
        <v>0</v>
      </c>
      <c r="S15" s="8">
        <f>+S14+S13</f>
        <v>0</v>
      </c>
      <c r="T15" s="22">
        <f>+T14+T13</f>
        <v>0</v>
      </c>
      <c r="U15" s="31">
        <f>SUM(C15:T15)</f>
        <v>176</v>
      </c>
    </row>
    <row r="16" spans="1:21" x14ac:dyDescent="0.25">
      <c r="A16" s="97" t="s">
        <v>25</v>
      </c>
      <c r="B16" s="40" t="s">
        <v>33</v>
      </c>
      <c r="C16" s="52"/>
      <c r="D16" s="51"/>
      <c r="E16" s="53"/>
      <c r="F16" s="9"/>
      <c r="G16" s="88"/>
      <c r="H16" s="82"/>
      <c r="I16" s="85"/>
      <c r="J16" s="45"/>
      <c r="K16" s="13"/>
      <c r="L16" s="6"/>
      <c r="M16" s="5"/>
      <c r="N16" s="5"/>
      <c r="O16" s="5"/>
      <c r="P16" s="13"/>
      <c r="Q16" s="6"/>
      <c r="R16" s="43"/>
      <c r="S16" s="9"/>
      <c r="T16" s="28"/>
      <c r="U16" s="31"/>
    </row>
    <row r="17" spans="1:21" x14ac:dyDescent="0.25">
      <c r="A17" s="97"/>
      <c r="B17" s="11" t="s">
        <v>34</v>
      </c>
      <c r="C17" s="54">
        <v>1</v>
      </c>
      <c r="D17" s="48"/>
      <c r="E17" s="50"/>
      <c r="F17" s="10"/>
      <c r="G17" s="89"/>
      <c r="H17" s="83">
        <v>37</v>
      </c>
      <c r="I17" s="86"/>
      <c r="J17" s="46"/>
      <c r="K17" s="14"/>
      <c r="L17" s="7"/>
      <c r="M17" s="2"/>
      <c r="N17" s="2"/>
      <c r="O17" s="2"/>
      <c r="P17" s="14"/>
      <c r="Q17" s="7"/>
      <c r="R17" s="44">
        <f>1+1+3+3+31+17+18+11+1+1+44+23+28+15+29+16+35+19+34+17+31+17+36+18</f>
        <v>449</v>
      </c>
      <c r="S17" s="10"/>
      <c r="T17" s="29"/>
      <c r="U17" s="31"/>
    </row>
    <row r="18" spans="1:21" x14ac:dyDescent="0.25">
      <c r="A18" s="97"/>
      <c r="B18" s="12" t="s">
        <v>1</v>
      </c>
      <c r="C18" s="55">
        <v>1</v>
      </c>
      <c r="D18" s="49">
        <v>0</v>
      </c>
      <c r="E18" s="56">
        <v>0</v>
      </c>
      <c r="F18" s="8">
        <f>+F17+F16</f>
        <v>0</v>
      </c>
      <c r="G18" s="90">
        <v>0</v>
      </c>
      <c r="H18" s="84">
        <v>37</v>
      </c>
      <c r="I18" s="87">
        <v>0</v>
      </c>
      <c r="J18" s="47">
        <v>40</v>
      </c>
      <c r="K18" s="15">
        <f>+K17+K16</f>
        <v>0</v>
      </c>
      <c r="L18" s="8">
        <f>+L17+L16</f>
        <v>0</v>
      </c>
      <c r="M18" s="3">
        <f t="shared" ref="M18:R18" si="4">+M17+M16</f>
        <v>0</v>
      </c>
      <c r="N18" s="3">
        <f t="shared" si="4"/>
        <v>0</v>
      </c>
      <c r="O18" s="3">
        <f t="shared" si="4"/>
        <v>0</v>
      </c>
      <c r="P18" s="15">
        <f t="shared" si="4"/>
        <v>0</v>
      </c>
      <c r="Q18" s="8">
        <f t="shared" si="4"/>
        <v>0</v>
      </c>
      <c r="R18" s="15">
        <f t="shared" si="4"/>
        <v>449</v>
      </c>
      <c r="S18" s="8">
        <f>+S17+S16</f>
        <v>0</v>
      </c>
      <c r="T18" s="22">
        <f>+T17+T16</f>
        <v>0</v>
      </c>
      <c r="U18" s="31">
        <f>SUM(C18:T18)</f>
        <v>527</v>
      </c>
    </row>
    <row r="19" spans="1:21" x14ac:dyDescent="0.25">
      <c r="A19" s="97" t="s">
        <v>26</v>
      </c>
      <c r="B19" s="40" t="s">
        <v>33</v>
      </c>
      <c r="C19" s="52"/>
      <c r="D19" s="51"/>
      <c r="E19" s="53"/>
      <c r="F19" s="9"/>
      <c r="G19" s="88"/>
      <c r="H19" s="82"/>
      <c r="I19" s="85"/>
      <c r="J19" s="45"/>
      <c r="K19" s="13"/>
      <c r="L19" s="6"/>
      <c r="M19" s="5"/>
      <c r="N19" s="5"/>
      <c r="O19" s="5"/>
      <c r="P19" s="13"/>
      <c r="Q19" s="6">
        <f>12+6</f>
        <v>18</v>
      </c>
      <c r="R19" s="13"/>
      <c r="S19" s="9"/>
      <c r="T19" s="28"/>
      <c r="U19" s="31"/>
    </row>
    <row r="20" spans="1:21" x14ac:dyDescent="0.25">
      <c r="A20" s="97"/>
      <c r="B20" s="11" t="s">
        <v>34</v>
      </c>
      <c r="C20" s="54">
        <v>1</v>
      </c>
      <c r="D20" s="48"/>
      <c r="E20" s="50"/>
      <c r="F20" s="10"/>
      <c r="G20" s="89">
        <v>10</v>
      </c>
      <c r="H20" s="83"/>
      <c r="I20" s="86"/>
      <c r="J20" s="46"/>
      <c r="K20" s="14"/>
      <c r="L20" s="7">
        <v>76</v>
      </c>
      <c r="M20" s="2"/>
      <c r="N20" s="2"/>
      <c r="O20" s="2"/>
      <c r="P20" s="14">
        <v>26</v>
      </c>
      <c r="Q20" s="7"/>
      <c r="R20" s="14"/>
      <c r="S20" s="10"/>
      <c r="T20" s="29"/>
      <c r="U20" s="31"/>
    </row>
    <row r="21" spans="1:21" x14ac:dyDescent="0.25">
      <c r="A21" s="97"/>
      <c r="B21" s="12" t="s">
        <v>1</v>
      </c>
      <c r="C21" s="55">
        <v>1</v>
      </c>
      <c r="D21" s="49">
        <v>0</v>
      </c>
      <c r="E21" s="56">
        <v>0</v>
      </c>
      <c r="F21" s="8">
        <f>+F20+F19</f>
        <v>0</v>
      </c>
      <c r="G21" s="90">
        <v>10</v>
      </c>
      <c r="H21" s="84">
        <v>0</v>
      </c>
      <c r="I21" s="87">
        <v>0</v>
      </c>
      <c r="J21" s="47">
        <v>381</v>
      </c>
      <c r="K21" s="15">
        <v>60</v>
      </c>
      <c r="L21" s="8">
        <f>+L20+L19</f>
        <v>76</v>
      </c>
      <c r="M21" s="3">
        <f t="shared" ref="M21:R21" si="5">+M20+M19</f>
        <v>0</v>
      </c>
      <c r="N21" s="3">
        <f t="shared" si="5"/>
        <v>0</v>
      </c>
      <c r="O21" s="3">
        <f t="shared" si="5"/>
        <v>0</v>
      </c>
      <c r="P21" s="15">
        <f t="shared" si="5"/>
        <v>26</v>
      </c>
      <c r="Q21" s="8">
        <f t="shared" si="5"/>
        <v>18</v>
      </c>
      <c r="R21" s="15">
        <f t="shared" si="5"/>
        <v>0</v>
      </c>
      <c r="S21" s="8">
        <f>+S20+S19</f>
        <v>0</v>
      </c>
      <c r="T21" s="22">
        <f>+T20+T19</f>
        <v>0</v>
      </c>
      <c r="U21" s="31">
        <f>SUM(C21:T21)</f>
        <v>572</v>
      </c>
    </row>
    <row r="22" spans="1:21" x14ac:dyDescent="0.25">
      <c r="A22" s="97" t="s">
        <v>27</v>
      </c>
      <c r="B22" s="40" t="s">
        <v>33</v>
      </c>
      <c r="C22" s="52"/>
      <c r="D22" s="51"/>
      <c r="E22" s="53"/>
      <c r="F22" s="9"/>
      <c r="G22" s="20"/>
      <c r="H22" s="6"/>
      <c r="I22" s="13"/>
      <c r="J22" s="45"/>
      <c r="K22" s="13"/>
      <c r="L22" s="6"/>
      <c r="M22" s="5"/>
      <c r="N22" s="5"/>
      <c r="O22" s="5"/>
      <c r="P22" s="13"/>
      <c r="Q22" s="6"/>
      <c r="R22" s="13"/>
      <c r="S22" s="9"/>
      <c r="T22" s="28"/>
      <c r="U22" s="31"/>
    </row>
    <row r="23" spans="1:21" x14ac:dyDescent="0.25">
      <c r="A23" s="97"/>
      <c r="B23" s="11" t="s">
        <v>34</v>
      </c>
      <c r="C23" s="54"/>
      <c r="D23" s="48"/>
      <c r="E23" s="50"/>
      <c r="F23" s="10"/>
      <c r="G23" s="21"/>
      <c r="H23" s="7"/>
      <c r="I23" s="14"/>
      <c r="J23" s="46"/>
      <c r="K23" s="14"/>
      <c r="L23" s="7"/>
      <c r="M23" s="2"/>
      <c r="N23" s="2"/>
      <c r="O23" s="2">
        <v>66</v>
      </c>
      <c r="P23" s="14"/>
      <c r="Q23" s="7"/>
      <c r="R23" s="14"/>
      <c r="S23" s="10"/>
      <c r="T23" s="29"/>
      <c r="U23" s="31"/>
    </row>
    <row r="24" spans="1:21" x14ac:dyDescent="0.25">
      <c r="A24" s="97"/>
      <c r="B24" s="12" t="s">
        <v>1</v>
      </c>
      <c r="C24" s="55">
        <v>0</v>
      </c>
      <c r="D24" s="49">
        <v>0</v>
      </c>
      <c r="E24" s="56">
        <v>0</v>
      </c>
      <c r="F24" s="8">
        <f>+F23+F22</f>
        <v>0</v>
      </c>
      <c r="G24" s="22">
        <f t="shared" ref="G24:I24" si="6">+G23+G22</f>
        <v>0</v>
      </c>
      <c r="H24" s="8">
        <f t="shared" si="6"/>
        <v>0</v>
      </c>
      <c r="I24" s="15">
        <f t="shared" si="6"/>
        <v>0</v>
      </c>
      <c r="J24" s="47">
        <v>0</v>
      </c>
      <c r="K24" s="15">
        <f>+K23+K22</f>
        <v>0</v>
      </c>
      <c r="L24" s="8">
        <f>+L23+L22</f>
        <v>0</v>
      </c>
      <c r="M24" s="3">
        <f t="shared" ref="M24:R24" si="7">+M23+M22</f>
        <v>0</v>
      </c>
      <c r="N24" s="3">
        <f t="shared" si="7"/>
        <v>0</v>
      </c>
      <c r="O24" s="3">
        <f t="shared" si="7"/>
        <v>66</v>
      </c>
      <c r="P24" s="15">
        <f t="shared" si="7"/>
        <v>0</v>
      </c>
      <c r="Q24" s="8">
        <f t="shared" si="7"/>
        <v>0</v>
      </c>
      <c r="R24" s="15">
        <f t="shared" si="7"/>
        <v>0</v>
      </c>
      <c r="S24" s="8">
        <f>+S23+S22</f>
        <v>0</v>
      </c>
      <c r="T24" s="22">
        <f>+T23+T22</f>
        <v>0</v>
      </c>
      <c r="U24" s="31">
        <f>SUM(C24:T24)</f>
        <v>66</v>
      </c>
    </row>
    <row r="25" spans="1:21" x14ac:dyDescent="0.25">
      <c r="A25" s="97" t="s">
        <v>28</v>
      </c>
      <c r="B25" s="40" t="s">
        <v>33</v>
      </c>
      <c r="C25" s="52"/>
      <c r="D25" s="51"/>
      <c r="E25" s="53"/>
      <c r="F25" s="9"/>
      <c r="G25" s="20"/>
      <c r="H25" s="6"/>
      <c r="I25" s="13"/>
      <c r="J25" s="45"/>
      <c r="K25" s="13"/>
      <c r="L25" s="6"/>
      <c r="M25" s="5"/>
      <c r="N25" s="5"/>
      <c r="O25" s="5"/>
      <c r="P25" s="13"/>
      <c r="Q25" s="6"/>
      <c r="R25" s="13"/>
      <c r="S25" s="9"/>
      <c r="T25" s="28"/>
      <c r="U25" s="31"/>
    </row>
    <row r="26" spans="1:21" x14ac:dyDescent="0.25">
      <c r="A26" s="97"/>
      <c r="B26" s="11" t="s">
        <v>34</v>
      </c>
      <c r="C26" s="54"/>
      <c r="D26" s="48"/>
      <c r="E26" s="50"/>
      <c r="F26" s="10">
        <v>108</v>
      </c>
      <c r="G26" s="21"/>
      <c r="H26" s="7"/>
      <c r="I26" s="14"/>
      <c r="J26" s="46"/>
      <c r="K26" s="14"/>
      <c r="L26" s="7"/>
      <c r="M26" s="2"/>
      <c r="N26" s="2"/>
      <c r="O26" s="2"/>
      <c r="P26" s="14"/>
      <c r="Q26" s="7"/>
      <c r="R26" s="14"/>
      <c r="S26" s="10"/>
      <c r="T26" s="29"/>
      <c r="U26" s="31"/>
    </row>
    <row r="27" spans="1:21" x14ac:dyDescent="0.25">
      <c r="A27" s="97"/>
      <c r="B27" s="12" t="s">
        <v>1</v>
      </c>
      <c r="C27" s="55">
        <v>0</v>
      </c>
      <c r="D27" s="49">
        <v>0</v>
      </c>
      <c r="E27" s="56">
        <v>0</v>
      </c>
      <c r="F27" s="65">
        <f>+F26+F25</f>
        <v>108</v>
      </c>
      <c r="G27" s="22">
        <f t="shared" ref="G27:I27" si="8">+G26+G25</f>
        <v>0</v>
      </c>
      <c r="H27" s="8">
        <f t="shared" si="8"/>
        <v>0</v>
      </c>
      <c r="I27" s="15">
        <f t="shared" si="8"/>
        <v>0</v>
      </c>
      <c r="J27" s="47">
        <v>0</v>
      </c>
      <c r="K27" s="15">
        <f>+K26+K25</f>
        <v>0</v>
      </c>
      <c r="L27" s="8">
        <f>+L26+L25</f>
        <v>0</v>
      </c>
      <c r="M27" s="3">
        <f t="shared" ref="M27:R27" si="9">+M26+M25</f>
        <v>0</v>
      </c>
      <c r="N27" s="3">
        <f t="shared" si="9"/>
        <v>0</v>
      </c>
      <c r="O27" s="3">
        <f t="shared" si="9"/>
        <v>0</v>
      </c>
      <c r="P27" s="15">
        <f t="shared" si="9"/>
        <v>0</v>
      </c>
      <c r="Q27" s="8">
        <f t="shared" si="9"/>
        <v>0</v>
      </c>
      <c r="R27" s="15">
        <f t="shared" si="9"/>
        <v>0</v>
      </c>
      <c r="S27" s="8">
        <f>+S26+S25</f>
        <v>0</v>
      </c>
      <c r="T27" s="22">
        <f>+T26+T25</f>
        <v>0</v>
      </c>
      <c r="U27" s="31">
        <f>SUM(C27:T27)</f>
        <v>108</v>
      </c>
    </row>
    <row r="28" spans="1:21" x14ac:dyDescent="0.25">
      <c r="A28" s="97" t="s">
        <v>29</v>
      </c>
      <c r="B28" s="40" t="s">
        <v>33</v>
      </c>
      <c r="C28" s="52"/>
      <c r="D28" s="51"/>
      <c r="E28" s="53"/>
      <c r="F28" s="9"/>
      <c r="G28" s="20"/>
      <c r="H28" s="6"/>
      <c r="I28" s="13"/>
      <c r="J28" s="45"/>
      <c r="K28" s="13"/>
      <c r="L28" s="6"/>
      <c r="M28" s="5"/>
      <c r="N28" s="5"/>
      <c r="O28" s="5"/>
      <c r="P28" s="13"/>
      <c r="Q28" s="6"/>
      <c r="R28" s="13"/>
      <c r="S28" s="9"/>
      <c r="T28" s="28"/>
      <c r="U28" s="31"/>
    </row>
    <row r="29" spans="1:21" x14ac:dyDescent="0.25">
      <c r="A29" s="97"/>
      <c r="B29" s="11" t="s">
        <v>34</v>
      </c>
      <c r="C29" s="54"/>
      <c r="D29" s="48"/>
      <c r="E29" s="50"/>
      <c r="F29" s="10"/>
      <c r="G29" s="21"/>
      <c r="H29" s="7"/>
      <c r="I29" s="14"/>
      <c r="J29" s="46"/>
      <c r="K29" s="14"/>
      <c r="L29" s="7"/>
      <c r="M29" s="2"/>
      <c r="N29" s="2"/>
      <c r="O29" s="2"/>
      <c r="P29" s="14"/>
      <c r="Q29" s="7"/>
      <c r="R29" s="14"/>
      <c r="S29" s="10"/>
      <c r="T29" s="29"/>
      <c r="U29" s="31"/>
    </row>
    <row r="30" spans="1:21" x14ac:dyDescent="0.25">
      <c r="A30" s="97"/>
      <c r="B30" s="12" t="s">
        <v>1</v>
      </c>
      <c r="C30" s="55">
        <v>0</v>
      </c>
      <c r="D30" s="49">
        <v>0</v>
      </c>
      <c r="E30" s="56">
        <v>0</v>
      </c>
      <c r="F30" s="8">
        <f>+F29+F28</f>
        <v>0</v>
      </c>
      <c r="G30" s="22">
        <f t="shared" ref="G30:I30" si="10">+G29+G28</f>
        <v>0</v>
      </c>
      <c r="H30" s="8">
        <f t="shared" si="10"/>
        <v>0</v>
      </c>
      <c r="I30" s="15">
        <f t="shared" si="10"/>
        <v>0</v>
      </c>
      <c r="J30" s="47">
        <v>0</v>
      </c>
      <c r="K30" s="15">
        <f>+K29+K28</f>
        <v>0</v>
      </c>
      <c r="L30" s="8">
        <f>+L29+L28</f>
        <v>0</v>
      </c>
      <c r="M30" s="3">
        <f t="shared" ref="M30:R30" si="11">+M29+M28</f>
        <v>0</v>
      </c>
      <c r="N30" s="3">
        <f t="shared" si="11"/>
        <v>0</v>
      </c>
      <c r="O30" s="3">
        <f t="shared" si="11"/>
        <v>0</v>
      </c>
      <c r="P30" s="15">
        <f t="shared" si="11"/>
        <v>0</v>
      </c>
      <c r="Q30" s="8">
        <f t="shared" si="11"/>
        <v>0</v>
      </c>
      <c r="R30" s="15">
        <f t="shared" si="11"/>
        <v>0</v>
      </c>
      <c r="S30" s="8">
        <f>+S29+S28</f>
        <v>0</v>
      </c>
      <c r="T30" s="22">
        <f>+T29+T28</f>
        <v>0</v>
      </c>
      <c r="U30" s="31">
        <f>SUM(C30:T30)</f>
        <v>0</v>
      </c>
    </row>
    <row r="31" spans="1:21" s="57" customFormat="1" x14ac:dyDescent="0.25">
      <c r="A31" s="97" t="s">
        <v>50</v>
      </c>
      <c r="B31" s="81" t="s">
        <v>33</v>
      </c>
      <c r="C31" s="62"/>
      <c r="D31" s="61"/>
      <c r="E31" s="63"/>
      <c r="F31" s="67">
        <v>1</v>
      </c>
      <c r="G31" s="74"/>
      <c r="H31" s="62"/>
      <c r="I31" s="71"/>
      <c r="J31" s="62"/>
      <c r="K31" s="71"/>
      <c r="L31" s="62"/>
      <c r="M31" s="61"/>
      <c r="N31" s="61"/>
      <c r="O31" s="61"/>
      <c r="P31" s="71"/>
      <c r="Q31" s="62"/>
      <c r="R31" s="71"/>
      <c r="S31" s="67"/>
      <c r="T31" s="78"/>
      <c r="U31" s="80"/>
    </row>
    <row r="32" spans="1:21" s="57" customFormat="1" x14ac:dyDescent="0.25">
      <c r="A32" s="97"/>
      <c r="B32" s="69" t="s">
        <v>34</v>
      </c>
      <c r="C32" s="64"/>
      <c r="D32" s="58"/>
      <c r="E32" s="60"/>
      <c r="F32" s="68">
        <v>124</v>
      </c>
      <c r="G32" s="75"/>
      <c r="H32" s="64"/>
      <c r="I32" s="72"/>
      <c r="J32" s="64"/>
      <c r="K32" s="72"/>
      <c r="L32" s="64"/>
      <c r="M32" s="58"/>
      <c r="N32" s="58"/>
      <c r="O32" s="58"/>
      <c r="P32" s="72"/>
      <c r="Q32" s="64"/>
      <c r="R32" s="72"/>
      <c r="S32" s="68"/>
      <c r="T32" s="79"/>
      <c r="U32" s="80"/>
    </row>
    <row r="33" spans="1:21" s="57" customFormat="1" x14ac:dyDescent="0.25">
      <c r="A33" s="97"/>
      <c r="B33" s="70" t="s">
        <v>1</v>
      </c>
      <c r="C33" s="65">
        <v>0</v>
      </c>
      <c r="D33" s="59">
        <v>0</v>
      </c>
      <c r="E33" s="66">
        <v>0</v>
      </c>
      <c r="F33" s="65">
        <f>+F32+F31</f>
        <v>125</v>
      </c>
      <c r="G33" s="76">
        <f t="shared" ref="G33:I33" si="12">+G32+G31</f>
        <v>0</v>
      </c>
      <c r="H33" s="65">
        <f t="shared" si="12"/>
        <v>0</v>
      </c>
      <c r="I33" s="73">
        <f t="shared" si="12"/>
        <v>0</v>
      </c>
      <c r="J33" s="65">
        <v>0</v>
      </c>
      <c r="K33" s="73">
        <f>+K32+K31</f>
        <v>0</v>
      </c>
      <c r="L33" s="65">
        <f>+L32+L31</f>
        <v>0</v>
      </c>
      <c r="M33" s="59">
        <f t="shared" ref="M33:R33" si="13">+M32+M31</f>
        <v>0</v>
      </c>
      <c r="N33" s="59">
        <f t="shared" si="13"/>
        <v>0</v>
      </c>
      <c r="O33" s="59">
        <f t="shared" si="13"/>
        <v>0</v>
      </c>
      <c r="P33" s="73">
        <f t="shared" si="13"/>
        <v>0</v>
      </c>
      <c r="Q33" s="65">
        <f t="shared" si="13"/>
        <v>0</v>
      </c>
      <c r="R33" s="73">
        <f t="shared" si="13"/>
        <v>0</v>
      </c>
      <c r="S33" s="65">
        <f>+S32+S31</f>
        <v>0</v>
      </c>
      <c r="T33" s="76">
        <f>+T32+T31</f>
        <v>0</v>
      </c>
      <c r="U33" s="80">
        <f>SUM(C33:T33)</f>
        <v>125</v>
      </c>
    </row>
    <row r="34" spans="1:21" x14ac:dyDescent="0.25">
      <c r="A34" s="97" t="s">
        <v>23</v>
      </c>
      <c r="B34" s="40" t="s">
        <v>33</v>
      </c>
      <c r="C34" s="52"/>
      <c r="D34" s="51"/>
      <c r="E34" s="53"/>
      <c r="F34" s="9"/>
      <c r="G34" s="20"/>
      <c r="H34" s="6"/>
      <c r="I34" s="13"/>
      <c r="J34" s="45"/>
      <c r="K34" s="13"/>
      <c r="L34" s="6"/>
      <c r="M34" s="5"/>
      <c r="N34" s="5"/>
      <c r="O34" s="5"/>
      <c r="P34" s="13"/>
      <c r="Q34" s="6"/>
      <c r="R34" s="13"/>
      <c r="S34" s="9"/>
      <c r="T34" s="28"/>
      <c r="U34" s="31"/>
    </row>
    <row r="35" spans="1:21" x14ac:dyDescent="0.25">
      <c r="A35" s="97"/>
      <c r="B35" s="11" t="s">
        <v>34</v>
      </c>
      <c r="C35" s="54"/>
      <c r="D35" s="48"/>
      <c r="E35" s="50"/>
      <c r="F35" s="10"/>
      <c r="G35" s="21"/>
      <c r="H35" s="7"/>
      <c r="I35" s="14"/>
      <c r="J35" s="46"/>
      <c r="K35" s="14"/>
      <c r="L35" s="7"/>
      <c r="M35" s="2"/>
      <c r="N35" s="2"/>
      <c r="O35" s="2"/>
      <c r="P35" s="14"/>
      <c r="Q35" s="7"/>
      <c r="R35" s="14"/>
      <c r="S35" s="10"/>
      <c r="T35" s="29"/>
      <c r="U35" s="31"/>
    </row>
    <row r="36" spans="1:21" x14ac:dyDescent="0.25">
      <c r="A36" s="97"/>
      <c r="B36" s="12" t="s">
        <v>1</v>
      </c>
      <c r="C36" s="55">
        <v>0</v>
      </c>
      <c r="D36" s="49">
        <v>0</v>
      </c>
      <c r="E36" s="56">
        <v>0</v>
      </c>
      <c r="F36" s="8">
        <f>+F35+F34</f>
        <v>0</v>
      </c>
      <c r="G36" s="22">
        <f t="shared" ref="G36:I36" si="14">+G35+G34</f>
        <v>0</v>
      </c>
      <c r="H36" s="8">
        <f t="shared" si="14"/>
        <v>0</v>
      </c>
      <c r="I36" s="15">
        <f t="shared" si="14"/>
        <v>0</v>
      </c>
      <c r="J36" s="47">
        <v>0</v>
      </c>
      <c r="K36" s="15">
        <f>+K35+K34</f>
        <v>0</v>
      </c>
      <c r="L36" s="8">
        <f>+L35+L34</f>
        <v>0</v>
      </c>
      <c r="M36" s="3">
        <f t="shared" ref="M36:R36" si="15">+M35+M34</f>
        <v>0</v>
      </c>
      <c r="N36" s="3">
        <f t="shared" si="15"/>
        <v>0</v>
      </c>
      <c r="O36" s="3">
        <f t="shared" si="15"/>
        <v>0</v>
      </c>
      <c r="P36" s="15">
        <f t="shared" si="15"/>
        <v>0</v>
      </c>
      <c r="Q36" s="8">
        <f t="shared" si="15"/>
        <v>0</v>
      </c>
      <c r="R36" s="15">
        <f t="shared" si="15"/>
        <v>0</v>
      </c>
      <c r="S36" s="8">
        <f>+S35+S34</f>
        <v>0</v>
      </c>
      <c r="T36" s="22">
        <f>+T35+T34</f>
        <v>0</v>
      </c>
      <c r="U36" s="31">
        <f>SUM(C36:T36)</f>
        <v>0</v>
      </c>
    </row>
    <row r="37" spans="1:21" x14ac:dyDescent="0.25">
      <c r="A37" s="97" t="s">
        <v>30</v>
      </c>
      <c r="B37" s="40" t="s">
        <v>33</v>
      </c>
      <c r="C37" s="52"/>
      <c r="D37" s="51"/>
      <c r="E37" s="53"/>
      <c r="F37" s="9"/>
      <c r="G37" s="20"/>
      <c r="H37" s="6"/>
      <c r="I37" s="13"/>
      <c r="J37" s="45"/>
      <c r="K37" s="13"/>
      <c r="L37" s="6"/>
      <c r="M37" s="5"/>
      <c r="N37" s="5"/>
      <c r="O37" s="5"/>
      <c r="P37" s="13"/>
      <c r="Q37" s="6"/>
      <c r="R37" s="13"/>
      <c r="S37" s="9"/>
      <c r="T37" s="28"/>
      <c r="U37" s="31"/>
    </row>
    <row r="38" spans="1:21" x14ac:dyDescent="0.25">
      <c r="A38" s="97"/>
      <c r="B38" s="11" t="s">
        <v>34</v>
      </c>
      <c r="C38" s="54"/>
      <c r="D38" s="48"/>
      <c r="E38" s="50"/>
      <c r="F38" s="10"/>
      <c r="G38" s="21"/>
      <c r="H38" s="7"/>
      <c r="I38" s="14"/>
      <c r="J38" s="46"/>
      <c r="K38" s="14"/>
      <c r="L38" s="7"/>
      <c r="M38" s="2"/>
      <c r="N38" s="2"/>
      <c r="O38" s="2"/>
      <c r="P38" s="14"/>
      <c r="Q38" s="7"/>
      <c r="R38" s="14"/>
      <c r="S38" s="10"/>
      <c r="T38" s="29"/>
      <c r="U38" s="31"/>
    </row>
    <row r="39" spans="1:21" x14ac:dyDescent="0.25">
      <c r="A39" s="97"/>
      <c r="B39" s="12" t="s">
        <v>1</v>
      </c>
      <c r="C39" s="55">
        <v>0</v>
      </c>
      <c r="D39" s="49">
        <v>0</v>
      </c>
      <c r="E39" s="56">
        <v>0</v>
      </c>
      <c r="F39" s="8">
        <f>+F38+F37</f>
        <v>0</v>
      </c>
      <c r="G39" s="22">
        <f t="shared" ref="G39:I39" si="16">+G38+G37</f>
        <v>0</v>
      </c>
      <c r="H39" s="8">
        <f t="shared" si="16"/>
        <v>0</v>
      </c>
      <c r="I39" s="15">
        <f t="shared" si="16"/>
        <v>0</v>
      </c>
      <c r="J39" s="47">
        <v>0</v>
      </c>
      <c r="K39" s="15">
        <f>+K38+K37</f>
        <v>0</v>
      </c>
      <c r="L39" s="8">
        <f>+L38+L37</f>
        <v>0</v>
      </c>
      <c r="M39" s="3">
        <f t="shared" ref="M39:R39" si="17">+M38+M37</f>
        <v>0</v>
      </c>
      <c r="N39" s="3">
        <f t="shared" si="17"/>
        <v>0</v>
      </c>
      <c r="O39" s="3">
        <f t="shared" si="17"/>
        <v>0</v>
      </c>
      <c r="P39" s="15">
        <f t="shared" si="17"/>
        <v>0</v>
      </c>
      <c r="Q39" s="8">
        <f t="shared" si="17"/>
        <v>0</v>
      </c>
      <c r="R39" s="15">
        <f t="shared" si="17"/>
        <v>0</v>
      </c>
      <c r="S39" s="8">
        <f>+S38+S37</f>
        <v>0</v>
      </c>
      <c r="T39" s="22">
        <f>+T38+T37</f>
        <v>0</v>
      </c>
      <c r="U39" s="31">
        <f>SUM(C39:T39)</f>
        <v>0</v>
      </c>
    </row>
    <row r="40" spans="1:21" x14ac:dyDescent="0.25">
      <c r="A40" s="97" t="s">
        <v>31</v>
      </c>
      <c r="B40" s="40" t="s">
        <v>33</v>
      </c>
      <c r="C40" s="52"/>
      <c r="D40" s="51"/>
      <c r="E40" s="53"/>
      <c r="F40" s="9"/>
      <c r="G40" s="20"/>
      <c r="H40" s="6"/>
      <c r="I40" s="13"/>
      <c r="J40" s="45"/>
      <c r="K40" s="13"/>
      <c r="L40" s="6"/>
      <c r="M40" s="5"/>
      <c r="N40" s="5"/>
      <c r="O40" s="5"/>
      <c r="P40" s="13"/>
      <c r="Q40" s="6"/>
      <c r="R40" s="13"/>
      <c r="S40" s="9"/>
      <c r="T40" s="28"/>
      <c r="U40" s="31"/>
    </row>
    <row r="41" spans="1:21" x14ac:dyDescent="0.25">
      <c r="A41" s="97"/>
      <c r="B41" s="11" t="s">
        <v>34</v>
      </c>
      <c r="C41" s="54"/>
      <c r="D41" s="48"/>
      <c r="E41" s="50"/>
      <c r="F41" s="10"/>
      <c r="G41" s="21"/>
      <c r="H41" s="7"/>
      <c r="I41" s="14"/>
      <c r="J41" s="46"/>
      <c r="K41" s="14"/>
      <c r="L41" s="7"/>
      <c r="M41" s="2"/>
      <c r="N41" s="2"/>
      <c r="O41" s="2"/>
      <c r="P41" s="14"/>
      <c r="Q41" s="7"/>
      <c r="R41" s="14"/>
      <c r="S41" s="10"/>
      <c r="T41" s="29"/>
      <c r="U41" s="31"/>
    </row>
    <row r="42" spans="1:21" x14ac:dyDescent="0.25">
      <c r="A42" s="97"/>
      <c r="B42" s="12" t="s">
        <v>1</v>
      </c>
      <c r="C42" s="55">
        <v>0</v>
      </c>
      <c r="D42" s="49">
        <v>0</v>
      </c>
      <c r="E42" s="56">
        <v>0</v>
      </c>
      <c r="F42" s="8">
        <f>+F41+F40</f>
        <v>0</v>
      </c>
      <c r="G42" s="22">
        <f t="shared" ref="G42:I42" si="18">+G41+G40</f>
        <v>0</v>
      </c>
      <c r="H42" s="8">
        <f t="shared" si="18"/>
        <v>0</v>
      </c>
      <c r="I42" s="15">
        <f t="shared" si="18"/>
        <v>0</v>
      </c>
      <c r="J42" s="47">
        <v>0</v>
      </c>
      <c r="K42" s="15">
        <f>+K41+K40</f>
        <v>0</v>
      </c>
      <c r="L42" s="8">
        <f>+L41+L40</f>
        <v>0</v>
      </c>
      <c r="M42" s="3">
        <f t="shared" ref="M42:R42" si="19">+M41+M40</f>
        <v>0</v>
      </c>
      <c r="N42" s="3">
        <f t="shared" si="19"/>
        <v>0</v>
      </c>
      <c r="O42" s="3">
        <f t="shared" si="19"/>
        <v>0</v>
      </c>
      <c r="P42" s="15">
        <f t="shared" si="19"/>
        <v>0</v>
      </c>
      <c r="Q42" s="8">
        <f t="shared" si="19"/>
        <v>0</v>
      </c>
      <c r="R42" s="15">
        <f t="shared" si="19"/>
        <v>0</v>
      </c>
      <c r="S42" s="8">
        <f>+S41+S40</f>
        <v>0</v>
      </c>
      <c r="T42" s="22">
        <f>+T41+T40</f>
        <v>0</v>
      </c>
      <c r="U42" s="31">
        <f t="shared" ref="U42" si="20">SUM(C42:T42)</f>
        <v>0</v>
      </c>
    </row>
    <row r="43" spans="1:21" x14ac:dyDescent="0.25">
      <c r="A43" s="97" t="s">
        <v>32</v>
      </c>
      <c r="B43" s="40" t="s">
        <v>33</v>
      </c>
      <c r="C43" s="52">
        <v>25</v>
      </c>
      <c r="D43" s="51"/>
      <c r="E43" s="53"/>
      <c r="F43" s="9">
        <v>16</v>
      </c>
      <c r="G43" s="20"/>
      <c r="H43" s="6"/>
      <c r="I43" s="13"/>
      <c r="J43" s="45"/>
      <c r="K43" s="13"/>
      <c r="L43" s="6">
        <f>1+1+12+11+13+17</f>
        <v>55</v>
      </c>
      <c r="M43" s="5"/>
      <c r="N43" s="5"/>
      <c r="O43" s="5"/>
      <c r="P43" s="13"/>
      <c r="Q43" s="6"/>
      <c r="R43" s="13"/>
      <c r="S43" s="9"/>
      <c r="T43" s="28"/>
      <c r="U43" s="31"/>
    </row>
    <row r="44" spans="1:21" x14ac:dyDescent="0.25">
      <c r="A44" s="97"/>
      <c r="B44" s="11" t="s">
        <v>34</v>
      </c>
      <c r="C44" s="54">
        <v>6</v>
      </c>
      <c r="D44" s="48"/>
      <c r="E44" s="50"/>
      <c r="F44" s="10">
        <v>12</v>
      </c>
      <c r="G44" s="21"/>
      <c r="H44" s="7">
        <v>7</v>
      </c>
      <c r="I44" s="14"/>
      <c r="J44" s="46"/>
      <c r="K44" s="14"/>
      <c r="L44" s="7">
        <f>1+1+1+1+1+1+1</f>
        <v>7</v>
      </c>
      <c r="M44" s="2">
        <v>1</v>
      </c>
      <c r="N44" s="2"/>
      <c r="O44" s="2"/>
      <c r="P44" s="14"/>
      <c r="Q44" s="7"/>
      <c r="R44" s="14"/>
      <c r="S44" s="10"/>
      <c r="T44" s="29"/>
      <c r="U44" s="31"/>
    </row>
    <row r="45" spans="1:21" ht="15.75" thickBot="1" x14ac:dyDescent="0.3">
      <c r="A45" s="97"/>
      <c r="B45" s="12" t="s">
        <v>1</v>
      </c>
      <c r="C45" s="55">
        <v>31</v>
      </c>
      <c r="D45" s="49">
        <v>0</v>
      </c>
      <c r="E45" s="56">
        <v>0</v>
      </c>
      <c r="F45" s="8">
        <f>+F44+F43</f>
        <v>28</v>
      </c>
      <c r="G45" s="22">
        <f t="shared" ref="G45:I45" si="21">+G44+G43</f>
        <v>0</v>
      </c>
      <c r="H45" s="8">
        <f t="shared" si="21"/>
        <v>7</v>
      </c>
      <c r="I45" s="15">
        <f t="shared" si="21"/>
        <v>0</v>
      </c>
      <c r="J45" s="47"/>
      <c r="K45" s="15">
        <f>+K44+K43</f>
        <v>0</v>
      </c>
      <c r="L45" s="8">
        <f>+L44+L43</f>
        <v>62</v>
      </c>
      <c r="M45" s="3">
        <f t="shared" ref="M45:R45" si="22">+M44+M43</f>
        <v>1</v>
      </c>
      <c r="N45" s="3">
        <f t="shared" si="22"/>
        <v>0</v>
      </c>
      <c r="O45" s="3">
        <f t="shared" si="22"/>
        <v>0</v>
      </c>
      <c r="P45" s="15">
        <f t="shared" si="22"/>
        <v>0</v>
      </c>
      <c r="Q45" s="8">
        <f t="shared" si="22"/>
        <v>0</v>
      </c>
      <c r="R45" s="15">
        <f t="shared" si="22"/>
        <v>0</v>
      </c>
      <c r="S45" s="8">
        <f>+S44+S43</f>
        <v>0</v>
      </c>
      <c r="T45" s="22">
        <f>+T44+T43</f>
        <v>0</v>
      </c>
      <c r="U45" s="31">
        <f>SUM(C45:T45)</f>
        <v>129</v>
      </c>
    </row>
    <row r="46" spans="1:21" ht="15.75" thickBot="1" x14ac:dyDescent="0.3">
      <c r="A46" s="98" t="s">
        <v>3</v>
      </c>
      <c r="B46" s="99"/>
      <c r="C46" s="33">
        <f t="shared" ref="C46:I46" si="23">SUM(C4:C45)/2</f>
        <v>2562</v>
      </c>
      <c r="D46" s="34">
        <f t="shared" si="23"/>
        <v>94</v>
      </c>
      <c r="E46" s="35">
        <f t="shared" si="23"/>
        <v>82</v>
      </c>
      <c r="F46" s="36">
        <f t="shared" si="23"/>
        <v>1029</v>
      </c>
      <c r="G46" s="37">
        <f t="shared" si="23"/>
        <v>180</v>
      </c>
      <c r="H46" s="33">
        <f t="shared" si="23"/>
        <v>723</v>
      </c>
      <c r="I46" s="38">
        <f t="shared" si="23"/>
        <v>136</v>
      </c>
      <c r="J46" s="33">
        <f>SUM(J4:J45)</f>
        <v>906</v>
      </c>
      <c r="K46" s="38">
        <f>SUM(K4:K45)</f>
        <v>80</v>
      </c>
      <c r="L46" s="33">
        <f t="shared" ref="L46:T46" si="24">SUM(L4:L45)/2</f>
        <v>4098</v>
      </c>
      <c r="M46" s="34">
        <f t="shared" si="24"/>
        <v>11</v>
      </c>
      <c r="N46" s="34">
        <f t="shared" si="24"/>
        <v>594</v>
      </c>
      <c r="O46" s="34">
        <f t="shared" si="24"/>
        <v>66</v>
      </c>
      <c r="P46" s="38">
        <f t="shared" si="24"/>
        <v>151</v>
      </c>
      <c r="Q46" s="33">
        <f t="shared" si="24"/>
        <v>1799</v>
      </c>
      <c r="R46" s="38">
        <f t="shared" si="24"/>
        <v>462</v>
      </c>
      <c r="S46" s="36">
        <f t="shared" si="24"/>
        <v>60</v>
      </c>
      <c r="T46" s="39">
        <f t="shared" si="24"/>
        <v>61</v>
      </c>
      <c r="U46" s="32">
        <f>SUM(C46:T46)</f>
        <v>13094</v>
      </c>
    </row>
    <row r="49" spans="1:22" ht="15.75" thickBot="1" x14ac:dyDescent="0.3">
      <c r="A49" s="16"/>
    </row>
    <row r="50" spans="1:22" s="4" customFormat="1" ht="36.75" thickBot="1" x14ac:dyDescent="0.3">
      <c r="A50" s="94" t="s">
        <v>35</v>
      </c>
      <c r="B50" s="95"/>
      <c r="C50" s="96"/>
      <c r="D50" s="19" t="s">
        <v>48</v>
      </c>
      <c r="E50" s="24" t="s">
        <v>8</v>
      </c>
      <c r="F50" s="18" t="s">
        <v>9</v>
      </c>
      <c r="G50" s="17" t="s">
        <v>15</v>
      </c>
      <c r="H50" s="26" t="s">
        <v>10</v>
      </c>
      <c r="I50" s="19" t="s">
        <v>11</v>
      </c>
      <c r="J50" s="25" t="s">
        <v>18</v>
      </c>
      <c r="K50" s="19" t="s">
        <v>14</v>
      </c>
      <c r="L50" s="25" t="s">
        <v>20</v>
      </c>
      <c r="M50" s="19" t="s">
        <v>12</v>
      </c>
      <c r="N50" s="24" t="s">
        <v>5</v>
      </c>
      <c r="O50" s="25" t="s">
        <v>21</v>
      </c>
      <c r="P50" s="24" t="s">
        <v>6</v>
      </c>
      <c r="Q50" s="24" t="s">
        <v>7</v>
      </c>
      <c r="R50" s="19" t="s">
        <v>13</v>
      </c>
      <c r="S50" s="25" t="s">
        <v>19</v>
      </c>
      <c r="T50" s="17" t="s">
        <v>16</v>
      </c>
      <c r="U50" s="27" t="s">
        <v>17</v>
      </c>
      <c r="V50" s="30" t="s">
        <v>4</v>
      </c>
    </row>
    <row r="51" spans="1:22" ht="15" customHeight="1" x14ac:dyDescent="0.25">
      <c r="A51" s="102" t="s">
        <v>38</v>
      </c>
      <c r="B51" s="92" t="s">
        <v>36</v>
      </c>
      <c r="C51" s="40" t="s">
        <v>33</v>
      </c>
      <c r="D51" s="62">
        <v>37</v>
      </c>
      <c r="E51" s="61"/>
      <c r="F51" s="63"/>
      <c r="G51" s="9"/>
      <c r="H51" s="20"/>
      <c r="I51" s="6"/>
      <c r="J51" s="13"/>
      <c r="K51" s="6"/>
      <c r="L51" s="13"/>
      <c r="M51" s="6">
        <f>21+18</f>
        <v>39</v>
      </c>
      <c r="N51" s="5"/>
      <c r="O51" s="5"/>
      <c r="P51" s="5"/>
      <c r="Q51" s="13"/>
      <c r="R51" s="6">
        <f>1+1</f>
        <v>2</v>
      </c>
      <c r="S51" s="13"/>
      <c r="T51" s="9"/>
      <c r="U51" s="28"/>
      <c r="V51" s="31"/>
    </row>
    <row r="52" spans="1:22" x14ac:dyDescent="0.25">
      <c r="A52" s="103"/>
      <c r="B52" s="92"/>
      <c r="C52" s="11" t="s">
        <v>34</v>
      </c>
      <c r="D52" s="64">
        <v>84</v>
      </c>
      <c r="E52" s="58">
        <v>3</v>
      </c>
      <c r="F52" s="60">
        <v>2</v>
      </c>
      <c r="G52" s="10">
        <v>5</v>
      </c>
      <c r="H52" s="21"/>
      <c r="I52" s="7">
        <v>12</v>
      </c>
      <c r="J52" s="14">
        <v>5</v>
      </c>
      <c r="K52" s="7"/>
      <c r="L52" s="14"/>
      <c r="M52" s="7">
        <f>87+33</f>
        <v>120</v>
      </c>
      <c r="N52" s="2">
        <v>2</v>
      </c>
      <c r="O52" s="2">
        <v>59</v>
      </c>
      <c r="P52" s="2"/>
      <c r="Q52" s="14">
        <v>2</v>
      </c>
      <c r="R52" s="7"/>
      <c r="S52" s="14"/>
      <c r="T52" s="10">
        <v>3</v>
      </c>
      <c r="U52" s="29">
        <v>3</v>
      </c>
      <c r="V52" s="31"/>
    </row>
    <row r="53" spans="1:22" x14ac:dyDescent="0.25">
      <c r="A53" s="103"/>
      <c r="B53" s="92"/>
      <c r="C53" s="12" t="s">
        <v>1</v>
      </c>
      <c r="D53" s="65">
        <v>121</v>
      </c>
      <c r="E53" s="59">
        <v>3</v>
      </c>
      <c r="F53" s="66">
        <v>2</v>
      </c>
      <c r="G53" s="8">
        <f>+G52+G51</f>
        <v>5</v>
      </c>
      <c r="H53" s="22">
        <f t="shared" ref="H53:J53" si="25">+H52+H51</f>
        <v>0</v>
      </c>
      <c r="I53" s="8">
        <f t="shared" si="25"/>
        <v>12</v>
      </c>
      <c r="J53" s="15">
        <f t="shared" si="25"/>
        <v>5</v>
      </c>
      <c r="K53" s="8">
        <v>54</v>
      </c>
      <c r="L53" s="15">
        <v>3</v>
      </c>
      <c r="M53" s="8">
        <f>+M52+M51</f>
        <v>159</v>
      </c>
      <c r="N53" s="3">
        <f t="shared" ref="N53:S53" si="26">+N52+N51</f>
        <v>2</v>
      </c>
      <c r="O53" s="3">
        <f t="shared" si="26"/>
        <v>59</v>
      </c>
      <c r="P53" s="3">
        <f t="shared" si="26"/>
        <v>0</v>
      </c>
      <c r="Q53" s="15">
        <f t="shared" si="26"/>
        <v>2</v>
      </c>
      <c r="R53" s="8">
        <f t="shared" si="26"/>
        <v>2</v>
      </c>
      <c r="S53" s="15">
        <f t="shared" si="26"/>
        <v>0</v>
      </c>
      <c r="T53" s="8">
        <f>+T52+T51</f>
        <v>3</v>
      </c>
      <c r="U53" s="22">
        <f>+U52+U51</f>
        <v>3</v>
      </c>
      <c r="V53" s="31">
        <f>SUM(D53:U53)</f>
        <v>435</v>
      </c>
    </row>
    <row r="54" spans="1:22" x14ac:dyDescent="0.25">
      <c r="A54" s="103"/>
      <c r="B54" s="92" t="s">
        <v>37</v>
      </c>
      <c r="C54" s="40" t="s">
        <v>33</v>
      </c>
      <c r="D54" s="62"/>
      <c r="E54" s="61"/>
      <c r="F54" s="63"/>
      <c r="G54" s="9"/>
      <c r="H54" s="20"/>
      <c r="I54" s="6"/>
      <c r="J54" s="13"/>
      <c r="K54" s="6"/>
      <c r="L54" s="13"/>
      <c r="M54" s="6"/>
      <c r="N54" s="5"/>
      <c r="O54" s="5"/>
      <c r="P54" s="5"/>
      <c r="Q54" s="13"/>
      <c r="R54" s="6"/>
      <c r="S54" s="13"/>
      <c r="T54" s="9"/>
      <c r="U54" s="28"/>
      <c r="V54" s="31"/>
    </row>
    <row r="55" spans="1:22" x14ac:dyDescent="0.25">
      <c r="A55" s="103"/>
      <c r="B55" s="92"/>
      <c r="C55" s="11" t="s">
        <v>34</v>
      </c>
      <c r="D55" s="64"/>
      <c r="E55" s="58"/>
      <c r="F55" s="60"/>
      <c r="G55" s="10">
        <v>20</v>
      </c>
      <c r="H55" s="21"/>
      <c r="I55" s="7"/>
      <c r="J55" s="14"/>
      <c r="K55" s="7"/>
      <c r="L55" s="14"/>
      <c r="M55" s="7"/>
      <c r="N55" s="2"/>
      <c r="O55" s="2"/>
      <c r="P55" s="2"/>
      <c r="Q55" s="14"/>
      <c r="R55" s="7"/>
      <c r="S55" s="14"/>
      <c r="T55" s="10"/>
      <c r="U55" s="29"/>
      <c r="V55" s="31"/>
    </row>
    <row r="56" spans="1:22" x14ac:dyDescent="0.25">
      <c r="A56" s="104"/>
      <c r="B56" s="92"/>
      <c r="C56" s="12" t="s">
        <v>1</v>
      </c>
      <c r="D56" s="65">
        <v>0</v>
      </c>
      <c r="E56" s="59">
        <v>0</v>
      </c>
      <c r="F56" s="66">
        <v>0</v>
      </c>
      <c r="G56" s="8">
        <f>+G55+G54</f>
        <v>20</v>
      </c>
      <c r="H56" s="22">
        <f t="shared" ref="H56:J56" si="27">+H55+H54</f>
        <v>0</v>
      </c>
      <c r="I56" s="8">
        <f t="shared" si="27"/>
        <v>0</v>
      </c>
      <c r="J56" s="15">
        <f t="shared" si="27"/>
        <v>0</v>
      </c>
      <c r="K56" s="8">
        <f>+K55+K54</f>
        <v>0</v>
      </c>
      <c r="L56" s="15">
        <f>+L55+L54</f>
        <v>0</v>
      </c>
      <c r="M56" s="8">
        <f>+M55+M54</f>
        <v>0</v>
      </c>
      <c r="N56" s="3">
        <f t="shared" ref="N56:S56" si="28">+N55+N54</f>
        <v>0</v>
      </c>
      <c r="O56" s="3">
        <f t="shared" si="28"/>
        <v>0</v>
      </c>
      <c r="P56" s="3">
        <f t="shared" si="28"/>
        <v>0</v>
      </c>
      <c r="Q56" s="15">
        <f t="shared" si="28"/>
        <v>0</v>
      </c>
      <c r="R56" s="8">
        <f t="shared" si="28"/>
        <v>0</v>
      </c>
      <c r="S56" s="15">
        <f t="shared" si="28"/>
        <v>0</v>
      </c>
      <c r="T56" s="8">
        <f>+T55+T54</f>
        <v>0</v>
      </c>
      <c r="U56" s="22">
        <f>+U55+U54</f>
        <v>0</v>
      </c>
      <c r="V56" s="31">
        <f>SUM(D56:U56)</f>
        <v>20</v>
      </c>
    </row>
    <row r="57" spans="1:22" x14ac:dyDescent="0.25">
      <c r="A57" s="92" t="s">
        <v>23</v>
      </c>
      <c r="B57" s="92" t="s">
        <v>23</v>
      </c>
      <c r="C57" s="40" t="s">
        <v>33</v>
      </c>
      <c r="D57" s="62"/>
      <c r="E57" s="61"/>
      <c r="F57" s="63"/>
      <c r="G57" s="9"/>
      <c r="H57" s="20"/>
      <c r="I57" s="6"/>
      <c r="J57" s="13"/>
      <c r="K57" s="6"/>
      <c r="L57" s="13"/>
      <c r="M57" s="6"/>
      <c r="N57" s="5"/>
      <c r="O57" s="5"/>
      <c r="P57" s="5"/>
      <c r="Q57" s="13"/>
      <c r="R57" s="6"/>
      <c r="S57" s="13"/>
      <c r="T57" s="9"/>
      <c r="U57" s="28"/>
      <c r="V57" s="31"/>
    </row>
    <row r="58" spans="1:22" x14ac:dyDescent="0.25">
      <c r="A58" s="92"/>
      <c r="B58" s="92"/>
      <c r="C58" s="11" t="s">
        <v>34</v>
      </c>
      <c r="D58" s="64"/>
      <c r="E58" s="58"/>
      <c r="F58" s="60"/>
      <c r="G58" s="10"/>
      <c r="H58" s="21"/>
      <c r="I58" s="7"/>
      <c r="J58" s="14"/>
      <c r="K58" s="7"/>
      <c r="L58" s="14"/>
      <c r="M58" s="7"/>
      <c r="N58" s="2"/>
      <c r="O58" s="2"/>
      <c r="P58" s="2"/>
      <c r="Q58" s="14"/>
      <c r="R58" s="7"/>
      <c r="S58" s="14"/>
      <c r="T58" s="10"/>
      <c r="U58" s="29"/>
      <c r="V58" s="31"/>
    </row>
    <row r="59" spans="1:22" x14ac:dyDescent="0.25">
      <c r="A59" s="92"/>
      <c r="B59" s="92"/>
      <c r="C59" s="12" t="s">
        <v>1</v>
      </c>
      <c r="D59" s="65">
        <v>0</v>
      </c>
      <c r="E59" s="59">
        <v>0</v>
      </c>
      <c r="F59" s="66">
        <v>0</v>
      </c>
      <c r="G59" s="8">
        <f t="shared" ref="G59:U59" si="29">+G58+G57</f>
        <v>0</v>
      </c>
      <c r="H59" s="22">
        <f t="shared" si="29"/>
        <v>0</v>
      </c>
      <c r="I59" s="8">
        <f t="shared" si="29"/>
        <v>0</v>
      </c>
      <c r="J59" s="15">
        <f t="shared" si="29"/>
        <v>0</v>
      </c>
      <c r="K59" s="8">
        <f t="shared" si="29"/>
        <v>0</v>
      </c>
      <c r="L59" s="15">
        <f t="shared" si="29"/>
        <v>0</v>
      </c>
      <c r="M59" s="8">
        <f t="shared" si="29"/>
        <v>0</v>
      </c>
      <c r="N59" s="3">
        <f t="shared" si="29"/>
        <v>0</v>
      </c>
      <c r="O59" s="3">
        <f t="shared" si="29"/>
        <v>0</v>
      </c>
      <c r="P59" s="3">
        <f t="shared" si="29"/>
        <v>0</v>
      </c>
      <c r="Q59" s="15">
        <f t="shared" si="29"/>
        <v>0</v>
      </c>
      <c r="R59" s="8">
        <f t="shared" si="29"/>
        <v>0</v>
      </c>
      <c r="S59" s="15">
        <f t="shared" si="29"/>
        <v>0</v>
      </c>
      <c r="T59" s="8">
        <f t="shared" si="29"/>
        <v>0</v>
      </c>
      <c r="U59" s="22">
        <f t="shared" si="29"/>
        <v>0</v>
      </c>
      <c r="V59" s="31">
        <f>SUM(D59:U59)</f>
        <v>0</v>
      </c>
    </row>
    <row r="60" spans="1:22" ht="15" customHeight="1" x14ac:dyDescent="0.25">
      <c r="A60" s="102" t="s">
        <v>39</v>
      </c>
      <c r="B60" s="92" t="s">
        <v>36</v>
      </c>
      <c r="C60" s="40" t="s">
        <v>33</v>
      </c>
      <c r="D60" s="62"/>
      <c r="E60" s="61"/>
      <c r="F60" s="63"/>
      <c r="G60" s="9"/>
      <c r="H60" s="20"/>
      <c r="I60" s="6"/>
      <c r="J60" s="13"/>
      <c r="K60" s="6"/>
      <c r="L60" s="13"/>
      <c r="M60" s="6"/>
      <c r="N60" s="5"/>
      <c r="O60" s="5"/>
      <c r="P60" s="5"/>
      <c r="Q60" s="13"/>
      <c r="R60" s="6"/>
      <c r="S60" s="13"/>
      <c r="T60" s="9"/>
      <c r="U60" s="28"/>
      <c r="V60" s="31"/>
    </row>
    <row r="61" spans="1:22" x14ac:dyDescent="0.25">
      <c r="A61" s="103"/>
      <c r="B61" s="92"/>
      <c r="C61" s="11" t="s">
        <v>34</v>
      </c>
      <c r="D61" s="64"/>
      <c r="E61" s="58"/>
      <c r="F61" s="60"/>
      <c r="G61" s="10"/>
      <c r="H61" s="21">
        <v>8</v>
      </c>
      <c r="I61" s="7">
        <v>6</v>
      </c>
      <c r="J61" s="14"/>
      <c r="K61" s="7"/>
      <c r="L61" s="14"/>
      <c r="M61" s="7">
        <v>3</v>
      </c>
      <c r="N61" s="2"/>
      <c r="O61" s="2"/>
      <c r="P61" s="2"/>
      <c r="Q61" s="14">
        <v>1</v>
      </c>
      <c r="R61" s="7"/>
      <c r="S61" s="14"/>
      <c r="T61" s="10"/>
      <c r="U61" s="29"/>
      <c r="V61" s="31"/>
    </row>
    <row r="62" spans="1:22" x14ac:dyDescent="0.25">
      <c r="A62" s="103"/>
      <c r="B62" s="92"/>
      <c r="C62" s="12" t="s">
        <v>1</v>
      </c>
      <c r="D62" s="65">
        <v>0</v>
      </c>
      <c r="E62" s="59">
        <v>0</v>
      </c>
      <c r="F62" s="66">
        <v>0</v>
      </c>
      <c r="G62" s="8">
        <f t="shared" ref="G62:U62" si="30">+G61+G60</f>
        <v>0</v>
      </c>
      <c r="H62" s="22">
        <f t="shared" si="30"/>
        <v>8</v>
      </c>
      <c r="I62" s="8">
        <f t="shared" si="30"/>
        <v>6</v>
      </c>
      <c r="J62" s="15">
        <f t="shared" si="30"/>
        <v>0</v>
      </c>
      <c r="K62" s="8">
        <v>21</v>
      </c>
      <c r="L62" s="15">
        <f t="shared" si="30"/>
        <v>0</v>
      </c>
      <c r="M62" s="8">
        <f t="shared" si="30"/>
        <v>3</v>
      </c>
      <c r="N62" s="3">
        <f t="shared" si="30"/>
        <v>0</v>
      </c>
      <c r="O62" s="3">
        <f t="shared" si="30"/>
        <v>0</v>
      </c>
      <c r="P62" s="3">
        <f t="shared" si="30"/>
        <v>0</v>
      </c>
      <c r="Q62" s="15">
        <f t="shared" si="30"/>
        <v>1</v>
      </c>
      <c r="R62" s="8">
        <f t="shared" si="30"/>
        <v>0</v>
      </c>
      <c r="S62" s="15">
        <f t="shared" si="30"/>
        <v>0</v>
      </c>
      <c r="T62" s="8">
        <f t="shared" si="30"/>
        <v>0</v>
      </c>
      <c r="U62" s="22">
        <f t="shared" si="30"/>
        <v>0</v>
      </c>
      <c r="V62" s="31">
        <f>SUM(D62:U62)</f>
        <v>39</v>
      </c>
    </row>
    <row r="63" spans="1:22" ht="15" customHeight="1" x14ac:dyDescent="0.25">
      <c r="A63" s="103"/>
      <c r="B63" s="92" t="s">
        <v>37</v>
      </c>
      <c r="C63" s="40" t="s">
        <v>33</v>
      </c>
      <c r="D63" s="62"/>
      <c r="E63" s="61"/>
      <c r="F63" s="63"/>
      <c r="G63" s="9"/>
      <c r="H63" s="20"/>
      <c r="I63" s="6"/>
      <c r="J63" s="13"/>
      <c r="K63" s="6"/>
      <c r="L63" s="13"/>
      <c r="M63" s="6"/>
      <c r="N63" s="5"/>
      <c r="O63" s="5"/>
      <c r="P63" s="5"/>
      <c r="Q63" s="13"/>
      <c r="R63" s="6"/>
      <c r="S63" s="43"/>
      <c r="T63" s="9"/>
      <c r="U63" s="28"/>
      <c r="V63" s="31"/>
    </row>
    <row r="64" spans="1:22" x14ac:dyDescent="0.25">
      <c r="A64" s="103"/>
      <c r="B64" s="92"/>
      <c r="C64" s="11" t="s">
        <v>34</v>
      </c>
      <c r="D64" s="64"/>
      <c r="E64" s="58"/>
      <c r="F64" s="60"/>
      <c r="G64" s="10"/>
      <c r="H64" s="21"/>
      <c r="I64" s="7"/>
      <c r="J64" s="14"/>
      <c r="K64" s="7"/>
      <c r="L64" s="14"/>
      <c r="M64" s="7"/>
      <c r="N64" s="2"/>
      <c r="O64" s="2"/>
      <c r="P64" s="2"/>
      <c r="Q64" s="14"/>
      <c r="R64" s="7"/>
      <c r="S64" s="44">
        <f>1+1+2+2+1+2+2+2+2</f>
        <v>15</v>
      </c>
      <c r="T64" s="10"/>
      <c r="U64" s="29"/>
      <c r="V64" s="31"/>
    </row>
    <row r="65" spans="1:22" x14ac:dyDescent="0.25">
      <c r="A65" s="104"/>
      <c r="B65" s="92"/>
      <c r="C65" s="12" t="s">
        <v>1</v>
      </c>
      <c r="D65" s="65">
        <v>0</v>
      </c>
      <c r="E65" s="59">
        <v>0</v>
      </c>
      <c r="F65" s="66">
        <v>0</v>
      </c>
      <c r="G65" s="8">
        <f t="shared" ref="G65:U65" si="31">+G64+G63</f>
        <v>0</v>
      </c>
      <c r="H65" s="22">
        <f t="shared" si="31"/>
        <v>0</v>
      </c>
      <c r="I65" s="8">
        <f t="shared" si="31"/>
        <v>0</v>
      </c>
      <c r="J65" s="15">
        <f t="shared" si="31"/>
        <v>0</v>
      </c>
      <c r="K65" s="8">
        <f t="shared" si="31"/>
        <v>0</v>
      </c>
      <c r="L65" s="15">
        <f t="shared" si="31"/>
        <v>0</v>
      </c>
      <c r="M65" s="8">
        <f t="shared" si="31"/>
        <v>0</v>
      </c>
      <c r="N65" s="3">
        <f t="shared" si="31"/>
        <v>0</v>
      </c>
      <c r="O65" s="3">
        <f t="shared" si="31"/>
        <v>0</v>
      </c>
      <c r="P65" s="3">
        <f t="shared" si="31"/>
        <v>0</v>
      </c>
      <c r="Q65" s="15">
        <f t="shared" si="31"/>
        <v>0</v>
      </c>
      <c r="R65" s="8">
        <f t="shared" si="31"/>
        <v>0</v>
      </c>
      <c r="S65" s="15">
        <f t="shared" si="31"/>
        <v>15</v>
      </c>
      <c r="T65" s="8">
        <f t="shared" si="31"/>
        <v>0</v>
      </c>
      <c r="U65" s="22">
        <f t="shared" si="31"/>
        <v>0</v>
      </c>
      <c r="V65" s="31">
        <f>SUM(D65:U65)</f>
        <v>15</v>
      </c>
    </row>
    <row r="66" spans="1:22" ht="15" customHeight="1" x14ac:dyDescent="0.25">
      <c r="A66" s="105" t="s">
        <v>40</v>
      </c>
      <c r="B66" s="92" t="s">
        <v>36</v>
      </c>
      <c r="C66" s="40" t="s">
        <v>33</v>
      </c>
      <c r="D66" s="62"/>
      <c r="E66" s="61"/>
      <c r="F66" s="63"/>
      <c r="G66" s="9"/>
      <c r="H66" s="20"/>
      <c r="I66" s="6"/>
      <c r="J66" s="13"/>
      <c r="K66" s="6"/>
      <c r="L66" s="13"/>
      <c r="M66" s="6"/>
      <c r="N66" s="5"/>
      <c r="O66" s="5"/>
      <c r="P66" s="5"/>
      <c r="Q66" s="13"/>
      <c r="R66" s="6"/>
      <c r="S66" s="13"/>
      <c r="T66" s="9"/>
      <c r="U66" s="28"/>
      <c r="V66" s="31"/>
    </row>
    <row r="67" spans="1:22" x14ac:dyDescent="0.25">
      <c r="A67" s="106"/>
      <c r="B67" s="92"/>
      <c r="C67" s="11" t="s">
        <v>34</v>
      </c>
      <c r="D67" s="64"/>
      <c r="E67" s="58"/>
      <c r="F67" s="60"/>
      <c r="G67" s="10"/>
      <c r="H67" s="21"/>
      <c r="I67" s="7"/>
      <c r="J67" s="14"/>
      <c r="K67" s="7"/>
      <c r="L67" s="14"/>
      <c r="M67" s="7">
        <v>2</v>
      </c>
      <c r="N67" s="2"/>
      <c r="O67" s="2"/>
      <c r="P67" s="2"/>
      <c r="Q67" s="14"/>
      <c r="R67" s="7"/>
      <c r="S67" s="14"/>
      <c r="T67" s="10"/>
      <c r="U67" s="29"/>
      <c r="V67" s="31"/>
    </row>
    <row r="68" spans="1:22" x14ac:dyDescent="0.25">
      <c r="A68" s="106"/>
      <c r="B68" s="92"/>
      <c r="C68" s="12" t="s">
        <v>1</v>
      </c>
      <c r="D68" s="65">
        <v>0</v>
      </c>
      <c r="E68" s="59">
        <v>0</v>
      </c>
      <c r="F68" s="66">
        <v>0</v>
      </c>
      <c r="G68" s="8">
        <f t="shared" ref="G68:U68" si="32">+G67+G66</f>
        <v>0</v>
      </c>
      <c r="H68" s="22">
        <f t="shared" si="32"/>
        <v>0</v>
      </c>
      <c r="I68" s="8">
        <f t="shared" si="32"/>
        <v>0</v>
      </c>
      <c r="J68" s="15">
        <f t="shared" si="32"/>
        <v>0</v>
      </c>
      <c r="K68" s="8">
        <v>1</v>
      </c>
      <c r="L68" s="15">
        <f t="shared" si="32"/>
        <v>0</v>
      </c>
      <c r="M68" s="8">
        <f t="shared" si="32"/>
        <v>2</v>
      </c>
      <c r="N68" s="3">
        <f t="shared" si="32"/>
        <v>0</v>
      </c>
      <c r="O68" s="3">
        <f t="shared" si="32"/>
        <v>0</v>
      </c>
      <c r="P68" s="3">
        <f t="shared" si="32"/>
        <v>0</v>
      </c>
      <c r="Q68" s="15">
        <f t="shared" si="32"/>
        <v>0</v>
      </c>
      <c r="R68" s="8">
        <f t="shared" si="32"/>
        <v>0</v>
      </c>
      <c r="S68" s="15">
        <f t="shared" si="32"/>
        <v>0</v>
      </c>
      <c r="T68" s="8">
        <f t="shared" si="32"/>
        <v>0</v>
      </c>
      <c r="U68" s="22">
        <f t="shared" si="32"/>
        <v>0</v>
      </c>
      <c r="V68" s="31">
        <f>SUM(D68:U68)</f>
        <v>3</v>
      </c>
    </row>
    <row r="69" spans="1:22" ht="15" customHeight="1" x14ac:dyDescent="0.25">
      <c r="A69" s="106"/>
      <c r="B69" s="92" t="s">
        <v>37</v>
      </c>
      <c r="C69" s="40" t="s">
        <v>33</v>
      </c>
      <c r="D69" s="62"/>
      <c r="E69" s="61"/>
      <c r="F69" s="63"/>
      <c r="G69" s="9"/>
      <c r="H69" s="20"/>
      <c r="I69" s="6"/>
      <c r="J69" s="13"/>
      <c r="K69" s="6"/>
      <c r="L69" s="13"/>
      <c r="M69" s="6"/>
      <c r="N69" s="5"/>
      <c r="O69" s="5"/>
      <c r="P69" s="5"/>
      <c r="Q69" s="13"/>
      <c r="R69" s="6"/>
      <c r="S69" s="13"/>
      <c r="T69" s="9"/>
      <c r="U69" s="28"/>
      <c r="V69" s="31"/>
    </row>
    <row r="70" spans="1:22" x14ac:dyDescent="0.25">
      <c r="A70" s="106"/>
      <c r="B70" s="92"/>
      <c r="C70" s="11" t="s">
        <v>34</v>
      </c>
      <c r="D70" s="64"/>
      <c r="E70" s="58"/>
      <c r="F70" s="60"/>
      <c r="G70" s="10"/>
      <c r="H70" s="21"/>
      <c r="I70" s="7">
        <v>12</v>
      </c>
      <c r="J70" s="14"/>
      <c r="K70" s="7"/>
      <c r="L70" s="14"/>
      <c r="M70" s="7"/>
      <c r="N70" s="2"/>
      <c r="O70" s="2"/>
      <c r="P70" s="2"/>
      <c r="Q70" s="14"/>
      <c r="R70" s="7"/>
      <c r="S70" s="14"/>
      <c r="T70" s="10"/>
      <c r="U70" s="29"/>
      <c r="V70" s="31"/>
    </row>
    <row r="71" spans="1:22" x14ac:dyDescent="0.25">
      <c r="A71" s="107"/>
      <c r="B71" s="92"/>
      <c r="C71" s="12" t="s">
        <v>1</v>
      </c>
      <c r="D71" s="65">
        <v>0</v>
      </c>
      <c r="E71" s="59">
        <v>0</v>
      </c>
      <c r="F71" s="66">
        <v>0</v>
      </c>
      <c r="G71" s="8">
        <f t="shared" ref="G71:U71" si="33">+G70+G69</f>
        <v>0</v>
      </c>
      <c r="H71" s="22">
        <f t="shared" si="33"/>
        <v>0</v>
      </c>
      <c r="I71" s="8">
        <f t="shared" si="33"/>
        <v>12</v>
      </c>
      <c r="J71" s="15">
        <f t="shared" si="33"/>
        <v>0</v>
      </c>
      <c r="K71" s="8">
        <f t="shared" si="33"/>
        <v>0</v>
      </c>
      <c r="L71" s="15">
        <f t="shared" si="33"/>
        <v>0</v>
      </c>
      <c r="M71" s="8">
        <f t="shared" si="33"/>
        <v>0</v>
      </c>
      <c r="N71" s="3">
        <f t="shared" si="33"/>
        <v>0</v>
      </c>
      <c r="O71" s="3">
        <f t="shared" si="33"/>
        <v>0</v>
      </c>
      <c r="P71" s="3">
        <f t="shared" si="33"/>
        <v>0</v>
      </c>
      <c r="Q71" s="15">
        <f t="shared" si="33"/>
        <v>0</v>
      </c>
      <c r="R71" s="8">
        <f t="shared" si="33"/>
        <v>0</v>
      </c>
      <c r="S71" s="15">
        <f t="shared" si="33"/>
        <v>0</v>
      </c>
      <c r="T71" s="8">
        <f t="shared" si="33"/>
        <v>0</v>
      </c>
      <c r="U71" s="22">
        <f t="shared" si="33"/>
        <v>0</v>
      </c>
      <c r="V71" s="31">
        <f>SUM(D71:U71)</f>
        <v>12</v>
      </c>
    </row>
    <row r="72" spans="1:22" ht="15" customHeight="1" x14ac:dyDescent="0.25">
      <c r="A72" s="105" t="s">
        <v>41</v>
      </c>
      <c r="B72" s="92" t="s">
        <v>36</v>
      </c>
      <c r="C72" s="40" t="s">
        <v>33</v>
      </c>
      <c r="D72" s="62">
        <v>8</v>
      </c>
      <c r="E72" s="61"/>
      <c r="F72" s="63"/>
      <c r="G72" s="9"/>
      <c r="H72" s="20"/>
      <c r="I72" s="6"/>
      <c r="J72" s="13"/>
      <c r="K72" s="6"/>
      <c r="L72" s="13"/>
      <c r="M72" s="6"/>
      <c r="N72" s="5"/>
      <c r="O72" s="5"/>
      <c r="P72" s="5"/>
      <c r="Q72" s="13"/>
      <c r="R72" s="41">
        <f>5+3+3+6+4+7+7+7+2+2</f>
        <v>46</v>
      </c>
      <c r="S72" s="13"/>
      <c r="T72" s="9"/>
      <c r="U72" s="28"/>
      <c r="V72" s="31"/>
    </row>
    <row r="73" spans="1:22" x14ac:dyDescent="0.25">
      <c r="A73" s="106"/>
      <c r="B73" s="92"/>
      <c r="C73" s="11" t="s">
        <v>34</v>
      </c>
      <c r="D73" s="64"/>
      <c r="E73" s="58"/>
      <c r="F73" s="60"/>
      <c r="G73" s="10"/>
      <c r="H73" s="21"/>
      <c r="I73" s="7"/>
      <c r="J73" s="14"/>
      <c r="K73" s="7"/>
      <c r="L73" s="14"/>
      <c r="M73" s="7">
        <v>2</v>
      </c>
      <c r="N73" s="2"/>
      <c r="O73" s="2"/>
      <c r="P73" s="2">
        <v>2</v>
      </c>
      <c r="Q73" s="14">
        <v>2</v>
      </c>
      <c r="R73" s="42">
        <f>3+3+3+3+3+4+4+3+3+4+5+1+3+3+1+2+3</f>
        <v>51</v>
      </c>
      <c r="S73" s="14"/>
      <c r="T73" s="10"/>
      <c r="U73" s="29"/>
      <c r="V73" s="31"/>
    </row>
    <row r="74" spans="1:22" x14ac:dyDescent="0.25">
      <c r="A74" s="106"/>
      <c r="B74" s="92"/>
      <c r="C74" s="12" t="s">
        <v>1</v>
      </c>
      <c r="D74" s="65">
        <v>8</v>
      </c>
      <c r="E74" s="59">
        <v>0</v>
      </c>
      <c r="F74" s="66">
        <v>0</v>
      </c>
      <c r="G74" s="8">
        <f t="shared" ref="G74:U74" si="34">+G73+G72</f>
        <v>0</v>
      </c>
      <c r="H74" s="22">
        <f t="shared" si="34"/>
        <v>0</v>
      </c>
      <c r="I74" s="8">
        <f t="shared" si="34"/>
        <v>0</v>
      </c>
      <c r="J74" s="15">
        <f t="shared" si="34"/>
        <v>0</v>
      </c>
      <c r="K74" s="8">
        <f t="shared" si="34"/>
        <v>0</v>
      </c>
      <c r="L74" s="15">
        <f t="shared" si="34"/>
        <v>0</v>
      </c>
      <c r="M74" s="8">
        <f t="shared" si="34"/>
        <v>2</v>
      </c>
      <c r="N74" s="3">
        <f t="shared" si="34"/>
        <v>0</v>
      </c>
      <c r="O74" s="3">
        <f t="shared" si="34"/>
        <v>0</v>
      </c>
      <c r="P74" s="3">
        <f t="shared" si="34"/>
        <v>2</v>
      </c>
      <c r="Q74" s="15">
        <f t="shared" si="34"/>
        <v>2</v>
      </c>
      <c r="R74" s="8">
        <f t="shared" si="34"/>
        <v>97</v>
      </c>
      <c r="S74" s="15">
        <f t="shared" si="34"/>
        <v>0</v>
      </c>
      <c r="T74" s="8">
        <f t="shared" si="34"/>
        <v>0</v>
      </c>
      <c r="U74" s="22">
        <f t="shared" si="34"/>
        <v>0</v>
      </c>
      <c r="V74" s="31">
        <f>SUM(D74:U74)</f>
        <v>111</v>
      </c>
    </row>
    <row r="75" spans="1:22" ht="15" customHeight="1" x14ac:dyDescent="0.25">
      <c r="A75" s="106"/>
      <c r="B75" s="92" t="s">
        <v>37</v>
      </c>
      <c r="C75" s="40" t="s">
        <v>33</v>
      </c>
      <c r="D75" s="62"/>
      <c r="E75" s="61"/>
      <c r="F75" s="63"/>
      <c r="G75" s="9"/>
      <c r="H75" s="20"/>
      <c r="I75" s="6"/>
      <c r="J75" s="13"/>
      <c r="K75" s="6"/>
      <c r="L75" s="13"/>
      <c r="M75" s="6"/>
      <c r="N75" s="5"/>
      <c r="O75" s="5"/>
      <c r="P75" s="5"/>
      <c r="Q75" s="13"/>
      <c r="R75" s="6"/>
      <c r="S75" s="13"/>
      <c r="T75" s="9"/>
      <c r="U75" s="28"/>
      <c r="V75" s="31"/>
    </row>
    <row r="76" spans="1:22" x14ac:dyDescent="0.25">
      <c r="A76" s="106"/>
      <c r="B76" s="92"/>
      <c r="C76" s="11" t="s">
        <v>34</v>
      </c>
      <c r="D76" s="64"/>
      <c r="E76" s="58"/>
      <c r="F76" s="60"/>
      <c r="G76" s="10">
        <v>6</v>
      </c>
      <c r="H76" s="21"/>
      <c r="I76" s="7"/>
      <c r="J76" s="14"/>
      <c r="K76" s="7"/>
      <c r="L76" s="14"/>
      <c r="M76" s="7"/>
      <c r="N76" s="2"/>
      <c r="O76" s="2"/>
      <c r="P76" s="2"/>
      <c r="Q76" s="14"/>
      <c r="R76" s="7">
        <v>1</v>
      </c>
      <c r="S76" s="14"/>
      <c r="T76" s="10"/>
      <c r="U76" s="29"/>
      <c r="V76" s="31"/>
    </row>
    <row r="77" spans="1:22" x14ac:dyDescent="0.25">
      <c r="A77" s="107"/>
      <c r="B77" s="92"/>
      <c r="C77" s="12" t="s">
        <v>1</v>
      </c>
      <c r="D77" s="65">
        <v>0</v>
      </c>
      <c r="E77" s="59">
        <v>0</v>
      </c>
      <c r="F77" s="66">
        <v>0</v>
      </c>
      <c r="G77" s="8">
        <f t="shared" ref="G77:U77" si="35">+G76+G75</f>
        <v>6</v>
      </c>
      <c r="H77" s="22">
        <f t="shared" si="35"/>
        <v>0</v>
      </c>
      <c r="I77" s="8">
        <f t="shared" si="35"/>
        <v>0</v>
      </c>
      <c r="J77" s="15">
        <f t="shared" si="35"/>
        <v>0</v>
      </c>
      <c r="K77" s="8">
        <f t="shared" si="35"/>
        <v>0</v>
      </c>
      <c r="L77" s="15">
        <f t="shared" si="35"/>
        <v>0</v>
      </c>
      <c r="M77" s="8">
        <f t="shared" si="35"/>
        <v>0</v>
      </c>
      <c r="N77" s="3">
        <f t="shared" si="35"/>
        <v>0</v>
      </c>
      <c r="O77" s="3">
        <f t="shared" si="35"/>
        <v>0</v>
      </c>
      <c r="P77" s="3">
        <f t="shared" si="35"/>
        <v>0</v>
      </c>
      <c r="Q77" s="15">
        <f t="shared" si="35"/>
        <v>0</v>
      </c>
      <c r="R77" s="8">
        <f t="shared" si="35"/>
        <v>1</v>
      </c>
      <c r="S77" s="15">
        <f t="shared" si="35"/>
        <v>0</v>
      </c>
      <c r="T77" s="8">
        <f t="shared" si="35"/>
        <v>0</v>
      </c>
      <c r="U77" s="22">
        <f t="shared" si="35"/>
        <v>0</v>
      </c>
      <c r="V77" s="31">
        <f>SUM(D77:U77)</f>
        <v>7</v>
      </c>
    </row>
    <row r="78" spans="1:22" ht="15" customHeight="1" x14ac:dyDescent="0.25">
      <c r="A78" s="105" t="s">
        <v>42</v>
      </c>
      <c r="B78" s="92" t="s">
        <v>36</v>
      </c>
      <c r="C78" s="40" t="s">
        <v>33</v>
      </c>
      <c r="D78" s="62"/>
      <c r="E78" s="61"/>
      <c r="F78" s="63"/>
      <c r="G78" s="9"/>
      <c r="H78" s="20"/>
      <c r="I78" s="6"/>
      <c r="J78" s="13"/>
      <c r="K78" s="6"/>
      <c r="L78" s="13"/>
      <c r="M78" s="6"/>
      <c r="N78" s="5"/>
      <c r="O78" s="5"/>
      <c r="P78" s="5"/>
      <c r="Q78" s="13"/>
      <c r="R78" s="6"/>
      <c r="S78" s="13"/>
      <c r="T78" s="9"/>
      <c r="U78" s="28"/>
      <c r="V78" s="31"/>
    </row>
    <row r="79" spans="1:22" x14ac:dyDescent="0.25">
      <c r="A79" s="106"/>
      <c r="B79" s="92"/>
      <c r="C79" s="11" t="s">
        <v>34</v>
      </c>
      <c r="D79" s="64"/>
      <c r="E79" s="58"/>
      <c r="F79" s="60"/>
      <c r="G79" s="10"/>
      <c r="H79" s="21"/>
      <c r="I79" s="7"/>
      <c r="J79" s="14"/>
      <c r="K79" s="7"/>
      <c r="L79" s="14"/>
      <c r="M79" s="7"/>
      <c r="N79" s="2"/>
      <c r="O79" s="2"/>
      <c r="P79" s="2"/>
      <c r="Q79" s="14"/>
      <c r="R79" s="7"/>
      <c r="S79" s="14"/>
      <c r="T79" s="10"/>
      <c r="U79" s="29"/>
      <c r="V79" s="31"/>
    </row>
    <row r="80" spans="1:22" x14ac:dyDescent="0.25">
      <c r="A80" s="106"/>
      <c r="B80" s="92"/>
      <c r="C80" s="12" t="s">
        <v>1</v>
      </c>
      <c r="D80" s="65">
        <v>0</v>
      </c>
      <c r="E80" s="59">
        <v>0</v>
      </c>
      <c r="F80" s="66">
        <v>0</v>
      </c>
      <c r="G80" s="8">
        <f t="shared" ref="G80:U80" si="36">+G79+G78</f>
        <v>0</v>
      </c>
      <c r="H80" s="22">
        <f t="shared" si="36"/>
        <v>0</v>
      </c>
      <c r="I80" s="8">
        <f t="shared" si="36"/>
        <v>0</v>
      </c>
      <c r="J80" s="15">
        <f t="shared" si="36"/>
        <v>0</v>
      </c>
      <c r="K80" s="8">
        <f t="shared" si="36"/>
        <v>0</v>
      </c>
      <c r="L80" s="15">
        <f t="shared" si="36"/>
        <v>0</v>
      </c>
      <c r="M80" s="8">
        <f t="shared" si="36"/>
        <v>0</v>
      </c>
      <c r="N80" s="3">
        <f t="shared" si="36"/>
        <v>0</v>
      </c>
      <c r="O80" s="3">
        <f t="shared" si="36"/>
        <v>0</v>
      </c>
      <c r="P80" s="3">
        <f t="shared" si="36"/>
        <v>0</v>
      </c>
      <c r="Q80" s="15">
        <f t="shared" si="36"/>
        <v>0</v>
      </c>
      <c r="R80" s="8">
        <f t="shared" si="36"/>
        <v>0</v>
      </c>
      <c r="S80" s="15">
        <f t="shared" si="36"/>
        <v>0</v>
      </c>
      <c r="T80" s="8">
        <f t="shared" si="36"/>
        <v>0</v>
      </c>
      <c r="U80" s="22">
        <f t="shared" si="36"/>
        <v>0</v>
      </c>
      <c r="V80" s="31">
        <f>SUM(D80:U80)</f>
        <v>0</v>
      </c>
    </row>
    <row r="81" spans="1:22" ht="15" customHeight="1" x14ac:dyDescent="0.25">
      <c r="A81" s="106"/>
      <c r="B81" s="92" t="s">
        <v>37</v>
      </c>
      <c r="C81" s="40" t="s">
        <v>33</v>
      </c>
      <c r="D81" s="62"/>
      <c r="E81" s="61"/>
      <c r="F81" s="63"/>
      <c r="G81" s="9"/>
      <c r="H81" s="20"/>
      <c r="I81" s="6"/>
      <c r="J81" s="13"/>
      <c r="K81" s="6"/>
      <c r="L81" s="13"/>
      <c r="M81" s="6"/>
      <c r="N81" s="5"/>
      <c r="O81" s="5"/>
      <c r="P81" s="5"/>
      <c r="Q81" s="13"/>
      <c r="R81" s="6"/>
      <c r="S81" s="13"/>
      <c r="T81" s="9"/>
      <c r="U81" s="28"/>
      <c r="V81" s="31"/>
    </row>
    <row r="82" spans="1:22" x14ac:dyDescent="0.25">
      <c r="A82" s="106"/>
      <c r="B82" s="92"/>
      <c r="C82" s="11" t="s">
        <v>34</v>
      </c>
      <c r="D82" s="64"/>
      <c r="E82" s="58"/>
      <c r="F82" s="60"/>
      <c r="G82" s="10"/>
      <c r="H82" s="21"/>
      <c r="I82" s="7"/>
      <c r="J82" s="14"/>
      <c r="K82" s="7"/>
      <c r="L82" s="14"/>
      <c r="M82" s="7">
        <v>1</v>
      </c>
      <c r="N82" s="2"/>
      <c r="O82" s="2"/>
      <c r="P82" s="2"/>
      <c r="Q82" s="14"/>
      <c r="R82" s="7"/>
      <c r="S82" s="14"/>
      <c r="T82" s="10"/>
      <c r="U82" s="29"/>
      <c r="V82" s="31"/>
    </row>
    <row r="83" spans="1:22" x14ac:dyDescent="0.25">
      <c r="A83" s="107"/>
      <c r="B83" s="92"/>
      <c r="C83" s="12" t="s">
        <v>1</v>
      </c>
      <c r="D83" s="65">
        <v>0</v>
      </c>
      <c r="E83" s="59">
        <v>0</v>
      </c>
      <c r="F83" s="66">
        <v>0</v>
      </c>
      <c r="G83" s="8">
        <f t="shared" ref="G83:U83" si="37">+G82+G81</f>
        <v>0</v>
      </c>
      <c r="H83" s="22">
        <f t="shared" si="37"/>
        <v>0</v>
      </c>
      <c r="I83" s="8">
        <f t="shared" si="37"/>
        <v>0</v>
      </c>
      <c r="J83" s="15">
        <f t="shared" si="37"/>
        <v>0</v>
      </c>
      <c r="K83" s="8">
        <f t="shared" si="37"/>
        <v>0</v>
      </c>
      <c r="L83" s="15">
        <f t="shared" si="37"/>
        <v>0</v>
      </c>
      <c r="M83" s="8">
        <f t="shared" si="37"/>
        <v>1</v>
      </c>
      <c r="N83" s="3">
        <f t="shared" si="37"/>
        <v>0</v>
      </c>
      <c r="O83" s="3">
        <f t="shared" si="37"/>
        <v>0</v>
      </c>
      <c r="P83" s="3">
        <f t="shared" si="37"/>
        <v>0</v>
      </c>
      <c r="Q83" s="15">
        <f t="shared" si="37"/>
        <v>0</v>
      </c>
      <c r="R83" s="8">
        <f t="shared" si="37"/>
        <v>0</v>
      </c>
      <c r="S83" s="15">
        <f t="shared" si="37"/>
        <v>0</v>
      </c>
      <c r="T83" s="8">
        <f t="shared" si="37"/>
        <v>0</v>
      </c>
      <c r="U83" s="22">
        <f t="shared" si="37"/>
        <v>0</v>
      </c>
      <c r="V83" s="31">
        <f>SUM(D83:U83)</f>
        <v>1</v>
      </c>
    </row>
    <row r="84" spans="1:22" ht="15" customHeight="1" x14ac:dyDescent="0.25">
      <c r="A84" s="105" t="s">
        <v>43</v>
      </c>
      <c r="B84" s="92" t="s">
        <v>36</v>
      </c>
      <c r="C84" s="40" t="s">
        <v>33</v>
      </c>
      <c r="D84" s="62"/>
      <c r="E84" s="61"/>
      <c r="F84" s="63"/>
      <c r="G84" s="9"/>
      <c r="H84" s="20"/>
      <c r="I84" s="6"/>
      <c r="J84" s="13"/>
      <c r="K84" s="6"/>
      <c r="L84" s="13"/>
      <c r="M84" s="6"/>
      <c r="N84" s="5"/>
      <c r="O84" s="5"/>
      <c r="P84" s="5"/>
      <c r="Q84" s="13"/>
      <c r="R84" s="6"/>
      <c r="S84" s="13"/>
      <c r="T84" s="9"/>
      <c r="U84" s="28"/>
      <c r="V84" s="31"/>
    </row>
    <row r="85" spans="1:22" x14ac:dyDescent="0.25">
      <c r="A85" s="106"/>
      <c r="B85" s="92"/>
      <c r="C85" s="11" t="s">
        <v>34</v>
      </c>
      <c r="D85" s="64"/>
      <c r="E85" s="58"/>
      <c r="F85" s="60"/>
      <c r="G85" s="10"/>
      <c r="H85" s="21"/>
      <c r="I85" s="7"/>
      <c r="J85" s="14"/>
      <c r="K85" s="7"/>
      <c r="L85" s="14"/>
      <c r="M85" s="7"/>
      <c r="N85" s="2"/>
      <c r="O85" s="2"/>
      <c r="P85" s="2"/>
      <c r="Q85" s="14"/>
      <c r="R85" s="7"/>
      <c r="S85" s="14"/>
      <c r="T85" s="10"/>
      <c r="U85" s="29"/>
      <c r="V85" s="31"/>
    </row>
    <row r="86" spans="1:22" x14ac:dyDescent="0.25">
      <c r="A86" s="106"/>
      <c r="B86" s="92"/>
      <c r="C86" s="12" t="s">
        <v>1</v>
      </c>
      <c r="D86" s="65">
        <v>0</v>
      </c>
      <c r="E86" s="59">
        <v>0</v>
      </c>
      <c r="F86" s="66">
        <v>0</v>
      </c>
      <c r="G86" s="8">
        <f t="shared" ref="G86:U86" si="38">+G85+G84</f>
        <v>0</v>
      </c>
      <c r="H86" s="22">
        <f t="shared" si="38"/>
        <v>0</v>
      </c>
      <c r="I86" s="8">
        <f t="shared" si="38"/>
        <v>0</v>
      </c>
      <c r="J86" s="15">
        <f t="shared" si="38"/>
        <v>0</v>
      </c>
      <c r="K86" s="8">
        <f t="shared" si="38"/>
        <v>0</v>
      </c>
      <c r="L86" s="15">
        <f t="shared" si="38"/>
        <v>0</v>
      </c>
      <c r="M86" s="8">
        <f t="shared" si="38"/>
        <v>0</v>
      </c>
      <c r="N86" s="3">
        <f t="shared" si="38"/>
        <v>0</v>
      </c>
      <c r="O86" s="3">
        <f t="shared" si="38"/>
        <v>0</v>
      </c>
      <c r="P86" s="3">
        <f t="shared" si="38"/>
        <v>0</v>
      </c>
      <c r="Q86" s="15">
        <f t="shared" si="38"/>
        <v>0</v>
      </c>
      <c r="R86" s="8">
        <f t="shared" si="38"/>
        <v>0</v>
      </c>
      <c r="S86" s="15">
        <f t="shared" si="38"/>
        <v>0</v>
      </c>
      <c r="T86" s="8">
        <f t="shared" si="38"/>
        <v>0</v>
      </c>
      <c r="U86" s="22">
        <f t="shared" si="38"/>
        <v>0</v>
      </c>
      <c r="V86" s="31">
        <f>SUM(D86:U86)</f>
        <v>0</v>
      </c>
    </row>
    <row r="87" spans="1:22" ht="15" customHeight="1" x14ac:dyDescent="0.25">
      <c r="A87" s="106"/>
      <c r="B87" s="92" t="s">
        <v>37</v>
      </c>
      <c r="C87" s="40" t="s">
        <v>33</v>
      </c>
      <c r="D87" s="62"/>
      <c r="E87" s="61"/>
      <c r="F87" s="63"/>
      <c r="G87" s="9"/>
      <c r="H87" s="20"/>
      <c r="I87" s="6"/>
      <c r="J87" s="13"/>
      <c r="K87" s="6"/>
      <c r="L87" s="13"/>
      <c r="M87" s="6"/>
      <c r="N87" s="5"/>
      <c r="O87" s="5"/>
      <c r="P87" s="5"/>
      <c r="Q87" s="13"/>
      <c r="R87" s="6"/>
      <c r="S87" s="13"/>
      <c r="T87" s="9"/>
      <c r="U87" s="28"/>
      <c r="V87" s="31"/>
    </row>
    <row r="88" spans="1:22" x14ac:dyDescent="0.25">
      <c r="A88" s="106"/>
      <c r="B88" s="92"/>
      <c r="C88" s="11" t="s">
        <v>34</v>
      </c>
      <c r="D88" s="64"/>
      <c r="E88" s="58"/>
      <c r="F88" s="60"/>
      <c r="G88" s="10"/>
      <c r="H88" s="21"/>
      <c r="I88" s="7"/>
      <c r="J88" s="14"/>
      <c r="K88" s="7"/>
      <c r="L88" s="14"/>
      <c r="M88" s="7"/>
      <c r="N88" s="2"/>
      <c r="O88" s="2"/>
      <c r="P88" s="2"/>
      <c r="Q88" s="14"/>
      <c r="R88" s="7"/>
      <c r="S88" s="14"/>
      <c r="T88" s="10"/>
      <c r="U88" s="29"/>
      <c r="V88" s="31"/>
    </row>
    <row r="89" spans="1:22" x14ac:dyDescent="0.25">
      <c r="A89" s="107"/>
      <c r="B89" s="92"/>
      <c r="C89" s="12" t="s">
        <v>1</v>
      </c>
      <c r="D89" s="65">
        <v>0</v>
      </c>
      <c r="E89" s="59">
        <v>0</v>
      </c>
      <c r="F89" s="66">
        <v>0</v>
      </c>
      <c r="G89" s="8">
        <f t="shared" ref="G89:U89" si="39">+G88+G87</f>
        <v>0</v>
      </c>
      <c r="H89" s="22">
        <f t="shared" si="39"/>
        <v>0</v>
      </c>
      <c r="I89" s="8">
        <f t="shared" si="39"/>
        <v>0</v>
      </c>
      <c r="J89" s="15">
        <f t="shared" si="39"/>
        <v>0</v>
      </c>
      <c r="K89" s="8">
        <f t="shared" si="39"/>
        <v>0</v>
      </c>
      <c r="L89" s="15">
        <f t="shared" si="39"/>
        <v>0</v>
      </c>
      <c r="M89" s="8">
        <f t="shared" si="39"/>
        <v>0</v>
      </c>
      <c r="N89" s="3">
        <f t="shared" si="39"/>
        <v>0</v>
      </c>
      <c r="O89" s="3">
        <f t="shared" si="39"/>
        <v>0</v>
      </c>
      <c r="P89" s="3">
        <f t="shared" si="39"/>
        <v>0</v>
      </c>
      <c r="Q89" s="15">
        <f t="shared" si="39"/>
        <v>0</v>
      </c>
      <c r="R89" s="8">
        <f t="shared" si="39"/>
        <v>0</v>
      </c>
      <c r="S89" s="15">
        <f t="shared" si="39"/>
        <v>0</v>
      </c>
      <c r="T89" s="8">
        <f t="shared" si="39"/>
        <v>0</v>
      </c>
      <c r="U89" s="22">
        <f t="shared" si="39"/>
        <v>0</v>
      </c>
      <c r="V89" s="31">
        <f>SUM(D89:U89)</f>
        <v>0</v>
      </c>
    </row>
    <row r="90" spans="1:22" ht="15" customHeight="1" x14ac:dyDescent="0.25">
      <c r="A90" s="105" t="s">
        <v>44</v>
      </c>
      <c r="B90" s="92" t="s">
        <v>36</v>
      </c>
      <c r="C90" s="40" t="s">
        <v>33</v>
      </c>
      <c r="D90" s="62"/>
      <c r="E90" s="61"/>
      <c r="F90" s="63"/>
      <c r="G90" s="9"/>
      <c r="H90" s="20"/>
      <c r="I90" s="6"/>
      <c r="J90" s="13"/>
      <c r="K90" s="6"/>
      <c r="L90" s="13"/>
      <c r="M90" s="6"/>
      <c r="N90" s="5"/>
      <c r="O90" s="5"/>
      <c r="P90" s="5"/>
      <c r="Q90" s="13"/>
      <c r="R90" s="6"/>
      <c r="S90" s="13"/>
      <c r="T90" s="9"/>
      <c r="U90" s="28"/>
      <c r="V90" s="31"/>
    </row>
    <row r="91" spans="1:22" x14ac:dyDescent="0.25">
      <c r="A91" s="106"/>
      <c r="B91" s="92"/>
      <c r="C91" s="11" t="s">
        <v>34</v>
      </c>
      <c r="D91" s="64"/>
      <c r="E91" s="58"/>
      <c r="F91" s="60"/>
      <c r="G91" s="10"/>
      <c r="H91" s="21"/>
      <c r="I91" s="7"/>
      <c r="J91" s="14"/>
      <c r="K91" s="7"/>
      <c r="L91" s="14"/>
      <c r="M91" s="7"/>
      <c r="N91" s="2"/>
      <c r="O91" s="2"/>
      <c r="P91" s="2"/>
      <c r="Q91" s="14"/>
      <c r="R91" s="7"/>
      <c r="S91" s="14"/>
      <c r="T91" s="10"/>
      <c r="U91" s="29"/>
      <c r="V91" s="31"/>
    </row>
    <row r="92" spans="1:22" x14ac:dyDescent="0.25">
      <c r="A92" s="106"/>
      <c r="B92" s="92"/>
      <c r="C92" s="12" t="s">
        <v>1</v>
      </c>
      <c r="D92" s="65">
        <v>0</v>
      </c>
      <c r="E92" s="59">
        <v>0</v>
      </c>
      <c r="F92" s="66">
        <v>0</v>
      </c>
      <c r="G92" s="8">
        <f t="shared" ref="G92:U92" si="40">+G91+G90</f>
        <v>0</v>
      </c>
      <c r="H92" s="22">
        <f t="shared" si="40"/>
        <v>0</v>
      </c>
      <c r="I92" s="8">
        <f t="shared" si="40"/>
        <v>0</v>
      </c>
      <c r="J92" s="15">
        <f t="shared" si="40"/>
        <v>0</v>
      </c>
      <c r="K92" s="8">
        <f t="shared" si="40"/>
        <v>0</v>
      </c>
      <c r="L92" s="15">
        <f t="shared" si="40"/>
        <v>0</v>
      </c>
      <c r="M92" s="8">
        <f t="shared" si="40"/>
        <v>0</v>
      </c>
      <c r="N92" s="3">
        <f t="shared" si="40"/>
        <v>0</v>
      </c>
      <c r="O92" s="3">
        <f t="shared" si="40"/>
        <v>0</v>
      </c>
      <c r="P92" s="3">
        <f t="shared" si="40"/>
        <v>0</v>
      </c>
      <c r="Q92" s="15">
        <f t="shared" si="40"/>
        <v>0</v>
      </c>
      <c r="R92" s="8">
        <f t="shared" si="40"/>
        <v>0</v>
      </c>
      <c r="S92" s="15">
        <f t="shared" si="40"/>
        <v>0</v>
      </c>
      <c r="T92" s="8">
        <f t="shared" si="40"/>
        <v>0</v>
      </c>
      <c r="U92" s="22">
        <f t="shared" si="40"/>
        <v>0</v>
      </c>
      <c r="V92" s="31">
        <f>SUM(D92:U92)</f>
        <v>0</v>
      </c>
    </row>
    <row r="93" spans="1:22" ht="15" customHeight="1" x14ac:dyDescent="0.25">
      <c r="A93" s="106"/>
      <c r="B93" s="92" t="s">
        <v>37</v>
      </c>
      <c r="C93" s="40" t="s">
        <v>33</v>
      </c>
      <c r="D93" s="62"/>
      <c r="E93" s="61"/>
      <c r="F93" s="63"/>
      <c r="G93" s="9"/>
      <c r="H93" s="20"/>
      <c r="I93" s="6"/>
      <c r="J93" s="13"/>
      <c r="K93" s="6"/>
      <c r="L93" s="13"/>
      <c r="M93" s="6"/>
      <c r="N93" s="5"/>
      <c r="O93" s="5"/>
      <c r="P93" s="5"/>
      <c r="Q93" s="13"/>
      <c r="R93" s="6"/>
      <c r="S93" s="13"/>
      <c r="T93" s="9"/>
      <c r="U93" s="28"/>
      <c r="V93" s="31"/>
    </row>
    <row r="94" spans="1:22" x14ac:dyDescent="0.25">
      <c r="A94" s="106"/>
      <c r="B94" s="92"/>
      <c r="C94" s="11" t="s">
        <v>34</v>
      </c>
      <c r="D94" s="64"/>
      <c r="E94" s="58"/>
      <c r="F94" s="60"/>
      <c r="G94" s="10"/>
      <c r="H94" s="21"/>
      <c r="I94" s="7"/>
      <c r="J94" s="14"/>
      <c r="K94" s="7"/>
      <c r="L94" s="14"/>
      <c r="M94" s="7">
        <v>21</v>
      </c>
      <c r="N94" s="2"/>
      <c r="O94" s="2"/>
      <c r="P94" s="2"/>
      <c r="Q94" s="14"/>
      <c r="R94" s="7"/>
      <c r="S94" s="14"/>
      <c r="T94" s="10"/>
      <c r="U94" s="29"/>
      <c r="V94" s="31"/>
    </row>
    <row r="95" spans="1:22" x14ac:dyDescent="0.25">
      <c r="A95" s="107"/>
      <c r="B95" s="92"/>
      <c r="C95" s="12" t="s">
        <v>1</v>
      </c>
      <c r="D95" s="65">
        <v>0</v>
      </c>
      <c r="E95" s="59">
        <v>0</v>
      </c>
      <c r="F95" s="66">
        <v>0</v>
      </c>
      <c r="G95" s="8">
        <f t="shared" ref="G95:U95" si="41">+G94+G93</f>
        <v>0</v>
      </c>
      <c r="H95" s="22">
        <f t="shared" si="41"/>
        <v>0</v>
      </c>
      <c r="I95" s="8">
        <f t="shared" si="41"/>
        <v>0</v>
      </c>
      <c r="J95" s="15">
        <f t="shared" si="41"/>
        <v>0</v>
      </c>
      <c r="K95" s="8">
        <f t="shared" si="41"/>
        <v>0</v>
      </c>
      <c r="L95" s="15">
        <f t="shared" si="41"/>
        <v>0</v>
      </c>
      <c r="M95" s="8">
        <f t="shared" si="41"/>
        <v>21</v>
      </c>
      <c r="N95" s="3">
        <f t="shared" si="41"/>
        <v>0</v>
      </c>
      <c r="O95" s="3">
        <f t="shared" si="41"/>
        <v>0</v>
      </c>
      <c r="P95" s="3">
        <f t="shared" si="41"/>
        <v>0</v>
      </c>
      <c r="Q95" s="15">
        <f t="shared" si="41"/>
        <v>0</v>
      </c>
      <c r="R95" s="8">
        <f t="shared" si="41"/>
        <v>0</v>
      </c>
      <c r="S95" s="15">
        <f t="shared" si="41"/>
        <v>0</v>
      </c>
      <c r="T95" s="8">
        <f t="shared" si="41"/>
        <v>0</v>
      </c>
      <c r="U95" s="22">
        <f t="shared" si="41"/>
        <v>0</v>
      </c>
      <c r="V95" s="31">
        <f>SUM(D95:U95)</f>
        <v>21</v>
      </c>
    </row>
    <row r="96" spans="1:22" ht="15" customHeight="1" x14ac:dyDescent="0.25">
      <c r="A96" s="105" t="s">
        <v>45</v>
      </c>
      <c r="B96" s="92" t="s">
        <v>36</v>
      </c>
      <c r="C96" s="40" t="s">
        <v>33</v>
      </c>
      <c r="D96" s="62"/>
      <c r="E96" s="61"/>
      <c r="F96" s="63"/>
      <c r="G96" s="9"/>
      <c r="H96" s="20"/>
      <c r="I96" s="6"/>
      <c r="J96" s="13"/>
      <c r="K96" s="6"/>
      <c r="L96" s="13"/>
      <c r="M96" s="6"/>
      <c r="N96" s="5"/>
      <c r="O96" s="5"/>
      <c r="P96" s="5"/>
      <c r="Q96" s="13"/>
      <c r="R96" s="6"/>
      <c r="S96" s="13"/>
      <c r="T96" s="9"/>
      <c r="U96" s="28"/>
      <c r="V96" s="31"/>
    </row>
    <row r="97" spans="1:22" x14ac:dyDescent="0.25">
      <c r="A97" s="106"/>
      <c r="B97" s="92"/>
      <c r="C97" s="11" t="s">
        <v>34</v>
      </c>
      <c r="D97" s="64"/>
      <c r="E97" s="58"/>
      <c r="F97" s="60"/>
      <c r="G97" s="10"/>
      <c r="H97" s="21"/>
      <c r="I97" s="7"/>
      <c r="J97" s="14"/>
      <c r="K97" s="7"/>
      <c r="L97" s="14"/>
      <c r="M97" s="7"/>
      <c r="N97" s="2"/>
      <c r="O97" s="2"/>
      <c r="P97" s="2"/>
      <c r="Q97" s="14"/>
      <c r="R97" s="7"/>
      <c r="S97" s="14"/>
      <c r="T97" s="10"/>
      <c r="U97" s="29"/>
      <c r="V97" s="31"/>
    </row>
    <row r="98" spans="1:22" x14ac:dyDescent="0.25">
      <c r="A98" s="106"/>
      <c r="B98" s="92"/>
      <c r="C98" s="12" t="s">
        <v>1</v>
      </c>
      <c r="D98" s="65">
        <v>0</v>
      </c>
      <c r="E98" s="59">
        <v>0</v>
      </c>
      <c r="F98" s="66">
        <v>0</v>
      </c>
      <c r="G98" s="8">
        <f t="shared" ref="G98:U98" si="42">+G97+G96</f>
        <v>0</v>
      </c>
      <c r="H98" s="22">
        <f t="shared" si="42"/>
        <v>0</v>
      </c>
      <c r="I98" s="8">
        <f t="shared" si="42"/>
        <v>0</v>
      </c>
      <c r="J98" s="15">
        <f t="shared" si="42"/>
        <v>0</v>
      </c>
      <c r="K98" s="8">
        <f t="shared" si="42"/>
        <v>0</v>
      </c>
      <c r="L98" s="15">
        <f t="shared" si="42"/>
        <v>0</v>
      </c>
      <c r="M98" s="8">
        <f t="shared" si="42"/>
        <v>0</v>
      </c>
      <c r="N98" s="3">
        <f t="shared" si="42"/>
        <v>0</v>
      </c>
      <c r="O98" s="3">
        <f t="shared" si="42"/>
        <v>0</v>
      </c>
      <c r="P98" s="3">
        <f t="shared" si="42"/>
        <v>0</v>
      </c>
      <c r="Q98" s="15">
        <f t="shared" si="42"/>
        <v>0</v>
      </c>
      <c r="R98" s="8">
        <f t="shared" si="42"/>
        <v>0</v>
      </c>
      <c r="S98" s="15">
        <f t="shared" si="42"/>
        <v>0</v>
      </c>
      <c r="T98" s="8">
        <f t="shared" si="42"/>
        <v>0</v>
      </c>
      <c r="U98" s="22">
        <f t="shared" si="42"/>
        <v>0</v>
      </c>
      <c r="V98" s="31">
        <f>SUM(D98:U98)</f>
        <v>0</v>
      </c>
    </row>
    <row r="99" spans="1:22" ht="15" customHeight="1" x14ac:dyDescent="0.25">
      <c r="A99" s="106"/>
      <c r="B99" s="92" t="s">
        <v>37</v>
      </c>
      <c r="C99" s="40" t="s">
        <v>33</v>
      </c>
      <c r="D99" s="62"/>
      <c r="E99" s="61"/>
      <c r="F99" s="63"/>
      <c r="G99" s="9"/>
      <c r="H99" s="20"/>
      <c r="I99" s="6"/>
      <c r="J99" s="13"/>
      <c r="K99" s="6"/>
      <c r="L99" s="13"/>
      <c r="M99" s="6"/>
      <c r="N99" s="5"/>
      <c r="O99" s="5"/>
      <c r="P99" s="5"/>
      <c r="Q99" s="13"/>
      <c r="R99" s="6"/>
      <c r="S99" s="13"/>
      <c r="T99" s="9"/>
      <c r="U99" s="28"/>
      <c r="V99" s="31"/>
    </row>
    <row r="100" spans="1:22" x14ac:dyDescent="0.25">
      <c r="A100" s="106"/>
      <c r="B100" s="92"/>
      <c r="C100" s="11" t="s">
        <v>34</v>
      </c>
      <c r="D100" s="64"/>
      <c r="E100" s="58"/>
      <c r="F100" s="60"/>
      <c r="G100" s="10"/>
      <c r="H100" s="21"/>
      <c r="I100" s="7"/>
      <c r="J100" s="14"/>
      <c r="K100" s="7"/>
      <c r="L100" s="14"/>
      <c r="M100" s="7"/>
      <c r="N100" s="2"/>
      <c r="O100" s="2"/>
      <c r="P100" s="2"/>
      <c r="Q100" s="14"/>
      <c r="R100" s="7"/>
      <c r="S100" s="14"/>
      <c r="T100" s="10"/>
      <c r="U100" s="29"/>
      <c r="V100" s="31"/>
    </row>
    <row r="101" spans="1:22" x14ac:dyDescent="0.25">
      <c r="A101" s="107"/>
      <c r="B101" s="92"/>
      <c r="C101" s="12" t="s">
        <v>1</v>
      </c>
      <c r="D101" s="65">
        <v>0</v>
      </c>
      <c r="E101" s="59">
        <v>0</v>
      </c>
      <c r="F101" s="66">
        <v>0</v>
      </c>
      <c r="G101" s="8">
        <f t="shared" ref="G101:U101" si="43">+G100+G99</f>
        <v>0</v>
      </c>
      <c r="H101" s="22">
        <f t="shared" si="43"/>
        <v>0</v>
      </c>
      <c r="I101" s="8">
        <f t="shared" si="43"/>
        <v>0</v>
      </c>
      <c r="J101" s="15">
        <f t="shared" si="43"/>
        <v>0</v>
      </c>
      <c r="K101" s="8">
        <f t="shared" si="43"/>
        <v>0</v>
      </c>
      <c r="L101" s="15">
        <f t="shared" si="43"/>
        <v>0</v>
      </c>
      <c r="M101" s="8">
        <f t="shared" si="43"/>
        <v>0</v>
      </c>
      <c r="N101" s="3">
        <f t="shared" si="43"/>
        <v>0</v>
      </c>
      <c r="O101" s="3">
        <f t="shared" si="43"/>
        <v>0</v>
      </c>
      <c r="P101" s="3">
        <f t="shared" si="43"/>
        <v>0</v>
      </c>
      <c r="Q101" s="15">
        <f t="shared" si="43"/>
        <v>0</v>
      </c>
      <c r="R101" s="8">
        <f t="shared" si="43"/>
        <v>0</v>
      </c>
      <c r="S101" s="15">
        <f t="shared" si="43"/>
        <v>0</v>
      </c>
      <c r="T101" s="8">
        <f t="shared" si="43"/>
        <v>0</v>
      </c>
      <c r="U101" s="22">
        <f t="shared" si="43"/>
        <v>0</v>
      </c>
      <c r="V101" s="31">
        <f>SUM(D101:U101)</f>
        <v>0</v>
      </c>
    </row>
    <row r="102" spans="1:22" ht="15" customHeight="1" x14ac:dyDescent="0.25">
      <c r="A102" s="97" t="s">
        <v>46</v>
      </c>
      <c r="B102" s="92" t="s">
        <v>36</v>
      </c>
      <c r="C102" s="40" t="s">
        <v>33</v>
      </c>
      <c r="D102" s="62"/>
      <c r="E102" s="61"/>
      <c r="F102" s="63"/>
      <c r="G102" s="9"/>
      <c r="H102" s="20"/>
      <c r="I102" s="6"/>
      <c r="J102" s="13"/>
      <c r="K102" s="6"/>
      <c r="L102" s="13"/>
      <c r="M102" s="6"/>
      <c r="N102" s="5"/>
      <c r="O102" s="5"/>
      <c r="P102" s="5"/>
      <c r="Q102" s="13"/>
      <c r="R102" s="6"/>
      <c r="S102" s="13"/>
      <c r="T102" s="9"/>
      <c r="U102" s="28"/>
      <c r="V102" s="31"/>
    </row>
    <row r="103" spans="1:22" x14ac:dyDescent="0.25">
      <c r="A103" s="97"/>
      <c r="B103" s="92"/>
      <c r="C103" s="11" t="s">
        <v>34</v>
      </c>
      <c r="D103" s="64"/>
      <c r="E103" s="58"/>
      <c r="F103" s="60"/>
      <c r="G103" s="10"/>
      <c r="H103" s="21"/>
      <c r="I103" s="7"/>
      <c r="J103" s="14"/>
      <c r="K103" s="7"/>
      <c r="L103" s="14"/>
      <c r="M103" s="7"/>
      <c r="N103" s="2"/>
      <c r="O103" s="2"/>
      <c r="P103" s="2"/>
      <c r="Q103" s="14"/>
      <c r="R103" s="7"/>
      <c r="S103" s="14"/>
      <c r="T103" s="10"/>
      <c r="U103" s="29"/>
      <c r="V103" s="31"/>
    </row>
    <row r="104" spans="1:22" x14ac:dyDescent="0.25">
      <c r="A104" s="97"/>
      <c r="B104" s="92"/>
      <c r="C104" s="12" t="s">
        <v>1</v>
      </c>
      <c r="D104" s="65">
        <v>0</v>
      </c>
      <c r="E104" s="59">
        <v>0</v>
      </c>
      <c r="F104" s="66">
        <v>0</v>
      </c>
      <c r="G104" s="8">
        <f t="shared" ref="G104:U104" si="44">+G103+G102</f>
        <v>0</v>
      </c>
      <c r="H104" s="22">
        <f t="shared" si="44"/>
        <v>0</v>
      </c>
      <c r="I104" s="8">
        <f t="shared" si="44"/>
        <v>0</v>
      </c>
      <c r="J104" s="15">
        <f t="shared" si="44"/>
        <v>0</v>
      </c>
      <c r="K104" s="8">
        <f t="shared" si="44"/>
        <v>0</v>
      </c>
      <c r="L104" s="15">
        <f t="shared" si="44"/>
        <v>0</v>
      </c>
      <c r="M104" s="8">
        <f t="shared" si="44"/>
        <v>0</v>
      </c>
      <c r="N104" s="3">
        <f t="shared" si="44"/>
        <v>0</v>
      </c>
      <c r="O104" s="3">
        <f t="shared" si="44"/>
        <v>0</v>
      </c>
      <c r="P104" s="3">
        <f t="shared" si="44"/>
        <v>0</v>
      </c>
      <c r="Q104" s="15">
        <f t="shared" si="44"/>
        <v>0</v>
      </c>
      <c r="R104" s="8">
        <f t="shared" si="44"/>
        <v>0</v>
      </c>
      <c r="S104" s="15">
        <f t="shared" si="44"/>
        <v>0</v>
      </c>
      <c r="T104" s="8">
        <f t="shared" si="44"/>
        <v>0</v>
      </c>
      <c r="U104" s="22">
        <f t="shared" si="44"/>
        <v>0</v>
      </c>
      <c r="V104" s="31">
        <f>SUM(D104:U104)</f>
        <v>0</v>
      </c>
    </row>
    <row r="105" spans="1:22" ht="15" customHeight="1" x14ac:dyDescent="0.25">
      <c r="A105" s="97"/>
      <c r="B105" s="92" t="s">
        <v>37</v>
      </c>
      <c r="C105" s="40" t="s">
        <v>33</v>
      </c>
      <c r="D105" s="62"/>
      <c r="E105" s="61"/>
      <c r="F105" s="63"/>
      <c r="G105" s="9"/>
      <c r="H105" s="20"/>
      <c r="I105" s="6"/>
      <c r="J105" s="13"/>
      <c r="K105" s="6"/>
      <c r="L105" s="13"/>
      <c r="M105" s="6"/>
      <c r="N105" s="5"/>
      <c r="O105" s="5"/>
      <c r="P105" s="5"/>
      <c r="Q105" s="13"/>
      <c r="R105" s="6"/>
      <c r="S105" s="13"/>
      <c r="T105" s="9"/>
      <c r="U105" s="28"/>
      <c r="V105" s="31"/>
    </row>
    <row r="106" spans="1:22" x14ac:dyDescent="0.25">
      <c r="A106" s="97"/>
      <c r="B106" s="92"/>
      <c r="C106" s="11" t="s">
        <v>34</v>
      </c>
      <c r="D106" s="64"/>
      <c r="E106" s="58"/>
      <c r="F106" s="60"/>
      <c r="G106" s="10"/>
      <c r="H106" s="21"/>
      <c r="I106" s="7"/>
      <c r="J106" s="14"/>
      <c r="K106" s="7"/>
      <c r="L106" s="14"/>
      <c r="M106" s="7"/>
      <c r="N106" s="2"/>
      <c r="O106" s="2"/>
      <c r="P106" s="2"/>
      <c r="Q106" s="14"/>
      <c r="R106" s="7"/>
      <c r="S106" s="14"/>
      <c r="T106" s="10"/>
      <c r="U106" s="29"/>
      <c r="V106" s="31"/>
    </row>
    <row r="107" spans="1:22" x14ac:dyDescent="0.25">
      <c r="A107" s="97"/>
      <c r="B107" s="92"/>
      <c r="C107" s="12" t="s">
        <v>1</v>
      </c>
      <c r="D107" s="65">
        <v>0</v>
      </c>
      <c r="E107" s="59">
        <v>0</v>
      </c>
      <c r="F107" s="66">
        <v>0</v>
      </c>
      <c r="G107" s="8">
        <f t="shared" ref="G107:U107" si="45">+G106+G105</f>
        <v>0</v>
      </c>
      <c r="H107" s="22">
        <f t="shared" si="45"/>
        <v>0</v>
      </c>
      <c r="I107" s="8">
        <f t="shared" si="45"/>
        <v>0</v>
      </c>
      <c r="J107" s="15">
        <f t="shared" si="45"/>
        <v>0</v>
      </c>
      <c r="K107" s="8">
        <f t="shared" si="45"/>
        <v>0</v>
      </c>
      <c r="L107" s="15">
        <f t="shared" si="45"/>
        <v>0</v>
      </c>
      <c r="M107" s="8">
        <f t="shared" si="45"/>
        <v>0</v>
      </c>
      <c r="N107" s="3">
        <f t="shared" si="45"/>
        <v>0</v>
      </c>
      <c r="O107" s="3">
        <f t="shared" si="45"/>
        <v>0</v>
      </c>
      <c r="P107" s="3">
        <f t="shared" si="45"/>
        <v>0</v>
      </c>
      <c r="Q107" s="15">
        <f t="shared" si="45"/>
        <v>0</v>
      </c>
      <c r="R107" s="8">
        <f t="shared" si="45"/>
        <v>0</v>
      </c>
      <c r="S107" s="15">
        <f t="shared" si="45"/>
        <v>0</v>
      </c>
      <c r="T107" s="8">
        <f t="shared" si="45"/>
        <v>0</v>
      </c>
      <c r="U107" s="22">
        <f t="shared" si="45"/>
        <v>0</v>
      </c>
      <c r="V107" s="31">
        <f>SUM(D107:U107)</f>
        <v>0</v>
      </c>
    </row>
    <row r="108" spans="1:22" x14ac:dyDescent="0.25">
      <c r="A108" s="92" t="s">
        <v>47</v>
      </c>
      <c r="B108" s="92"/>
      <c r="C108" s="40" t="s">
        <v>33</v>
      </c>
      <c r="D108" s="62"/>
      <c r="E108" s="61"/>
      <c r="F108" s="63"/>
      <c r="G108" s="9">
        <v>7</v>
      </c>
      <c r="H108" s="20"/>
      <c r="I108" s="6"/>
      <c r="J108" s="13"/>
      <c r="K108" s="6"/>
      <c r="L108" s="13"/>
      <c r="M108" s="6"/>
      <c r="N108" s="5"/>
      <c r="O108" s="5"/>
      <c r="P108" s="5"/>
      <c r="Q108" s="13"/>
      <c r="R108" s="6"/>
      <c r="S108" s="13"/>
      <c r="T108" s="9"/>
      <c r="U108" s="28"/>
      <c r="V108" s="31"/>
    </row>
    <row r="109" spans="1:22" x14ac:dyDescent="0.25">
      <c r="A109" s="92"/>
      <c r="B109" s="92"/>
      <c r="C109" s="11" t="s">
        <v>34</v>
      </c>
      <c r="D109" s="64"/>
      <c r="E109" s="58"/>
      <c r="F109" s="60"/>
      <c r="G109" s="10">
        <v>5</v>
      </c>
      <c r="H109" s="21"/>
      <c r="I109" s="7">
        <v>13</v>
      </c>
      <c r="J109" s="14"/>
      <c r="K109" s="7"/>
      <c r="L109" s="14"/>
      <c r="M109" s="7"/>
      <c r="N109" s="2"/>
      <c r="O109" s="2"/>
      <c r="P109" s="2"/>
      <c r="Q109" s="14"/>
      <c r="R109" s="7"/>
      <c r="S109" s="14"/>
      <c r="T109" s="10"/>
      <c r="U109" s="29"/>
      <c r="V109" s="31"/>
    </row>
    <row r="110" spans="1:22" ht="15.75" thickBot="1" x14ac:dyDescent="0.3">
      <c r="A110" s="93"/>
      <c r="B110" s="92"/>
      <c r="C110" s="12" t="s">
        <v>1</v>
      </c>
      <c r="D110" s="65">
        <v>0</v>
      </c>
      <c r="E110" s="59">
        <v>0</v>
      </c>
      <c r="F110" s="66">
        <v>0</v>
      </c>
      <c r="G110" s="8">
        <f>+G109+G108</f>
        <v>12</v>
      </c>
      <c r="H110" s="22">
        <f t="shared" ref="H110:U110" si="46">+H109+H108</f>
        <v>0</v>
      </c>
      <c r="I110" s="8">
        <f t="shared" si="46"/>
        <v>13</v>
      </c>
      <c r="J110" s="15">
        <f t="shared" si="46"/>
        <v>0</v>
      </c>
      <c r="K110" s="8">
        <f t="shared" si="46"/>
        <v>0</v>
      </c>
      <c r="L110" s="15">
        <f t="shared" si="46"/>
        <v>0</v>
      </c>
      <c r="M110" s="8">
        <f t="shared" si="46"/>
        <v>0</v>
      </c>
      <c r="N110" s="3">
        <f t="shared" si="46"/>
        <v>0</v>
      </c>
      <c r="O110" s="3">
        <f t="shared" si="46"/>
        <v>0</v>
      </c>
      <c r="P110" s="3">
        <f t="shared" si="46"/>
        <v>0</v>
      </c>
      <c r="Q110" s="15">
        <f t="shared" si="46"/>
        <v>0</v>
      </c>
      <c r="R110" s="8">
        <f t="shared" si="46"/>
        <v>0</v>
      </c>
      <c r="S110" s="15">
        <f t="shared" si="46"/>
        <v>0</v>
      </c>
      <c r="T110" s="8">
        <f t="shared" si="46"/>
        <v>0</v>
      </c>
      <c r="U110" s="22">
        <f t="shared" si="46"/>
        <v>0</v>
      </c>
      <c r="V110" s="31">
        <f>SUM(D110:U110)</f>
        <v>25</v>
      </c>
    </row>
    <row r="111" spans="1:22" ht="16.5" thickBot="1" x14ac:dyDescent="0.3">
      <c r="B111" s="100" t="s">
        <v>3</v>
      </c>
      <c r="C111" s="101"/>
      <c r="D111" s="77">
        <f t="shared" ref="D111:F111" si="47">SUM(D51:D110)/2</f>
        <v>129</v>
      </c>
      <c r="E111" s="77">
        <f t="shared" si="47"/>
        <v>3</v>
      </c>
      <c r="F111" s="77">
        <f t="shared" si="47"/>
        <v>2</v>
      </c>
      <c r="G111" s="23">
        <f>SUM(G51:G110)/2</f>
        <v>43</v>
      </c>
      <c r="H111" s="77">
        <f t="shared" ref="H111:M111" si="48">SUM(H51:H110)/2</f>
        <v>8</v>
      </c>
      <c r="I111" s="77">
        <f t="shared" si="48"/>
        <v>43</v>
      </c>
      <c r="J111" s="77">
        <f t="shared" si="48"/>
        <v>5</v>
      </c>
      <c r="K111" s="77">
        <f>SUM(K51:K110)</f>
        <v>76</v>
      </c>
      <c r="L111" s="77">
        <f>SUM(L51:L110)</f>
        <v>3</v>
      </c>
      <c r="M111" s="77">
        <f t="shared" si="48"/>
        <v>188</v>
      </c>
      <c r="N111" s="77">
        <f t="shared" ref="N111" si="49">SUM(N51:N110)/2</f>
        <v>2</v>
      </c>
      <c r="O111" s="77">
        <f t="shared" ref="O111" si="50">SUM(O51:O110)/2</f>
        <v>59</v>
      </c>
      <c r="P111" s="77">
        <f t="shared" ref="P111" si="51">SUM(P51:P110)/2</f>
        <v>2</v>
      </c>
      <c r="Q111" s="77">
        <f t="shared" ref="Q111" si="52">SUM(Q51:Q110)/2</f>
        <v>5</v>
      </c>
      <c r="R111" s="77">
        <f t="shared" ref="R111" si="53">SUM(R51:R110)/2</f>
        <v>100</v>
      </c>
      <c r="S111" s="77">
        <f t="shared" ref="S111" si="54">SUM(S51:S110)/2</f>
        <v>15</v>
      </c>
      <c r="T111" s="77">
        <f t="shared" ref="T111" si="55">SUM(T51:T110)/2</f>
        <v>3</v>
      </c>
      <c r="U111" s="77">
        <f t="shared" ref="U111" si="56">SUM(U51:U110)/2</f>
        <v>3</v>
      </c>
      <c r="V111" s="32">
        <f>SUM(D111:U111)</f>
        <v>689</v>
      </c>
    </row>
  </sheetData>
  <mergeCells count="49">
    <mergeCell ref="A57:A59"/>
    <mergeCell ref="A60:A65"/>
    <mergeCell ref="A102:A107"/>
    <mergeCell ref="A96:A101"/>
    <mergeCell ref="A90:A95"/>
    <mergeCell ref="A84:A89"/>
    <mergeCell ref="A78:A83"/>
    <mergeCell ref="A72:A77"/>
    <mergeCell ref="A66:A71"/>
    <mergeCell ref="A25:A27"/>
    <mergeCell ref="A28:A30"/>
    <mergeCell ref="A34:A36"/>
    <mergeCell ref="A43:A45"/>
    <mergeCell ref="A51:A56"/>
    <mergeCell ref="A31:A33"/>
    <mergeCell ref="A7:A9"/>
    <mergeCell ref="A10:A12"/>
    <mergeCell ref="A13:A15"/>
    <mergeCell ref="A16:A18"/>
    <mergeCell ref="A19:A21"/>
    <mergeCell ref="B111:C111"/>
    <mergeCell ref="B93:B95"/>
    <mergeCell ref="B66:B68"/>
    <mergeCell ref="B69:B71"/>
    <mergeCell ref="B96:B98"/>
    <mergeCell ref="B99:B101"/>
    <mergeCell ref="B102:B104"/>
    <mergeCell ref="B105:B107"/>
    <mergeCell ref="B72:B74"/>
    <mergeCell ref="B75:B77"/>
    <mergeCell ref="B78:B80"/>
    <mergeCell ref="B81:B83"/>
    <mergeCell ref="B84:B86"/>
    <mergeCell ref="A108:A110"/>
    <mergeCell ref="B108:B110"/>
    <mergeCell ref="A50:C50"/>
    <mergeCell ref="A3:B3"/>
    <mergeCell ref="B87:B89"/>
    <mergeCell ref="B90:B92"/>
    <mergeCell ref="B51:B53"/>
    <mergeCell ref="B54:B56"/>
    <mergeCell ref="B57:B59"/>
    <mergeCell ref="B60:B62"/>
    <mergeCell ref="B63:B65"/>
    <mergeCell ref="A22:A24"/>
    <mergeCell ref="A37:A39"/>
    <mergeCell ref="A40:A42"/>
    <mergeCell ref="A46:B46"/>
    <mergeCell ref="A4:A6"/>
  </mergeCells>
  <printOptions horizontalCentered="1" verticalCentered="1"/>
  <pageMargins left="0" right="0" top="0.19685039370078741" bottom="0" header="0.31496062992125984" footer="0.31496062992125984"/>
  <pageSetup paperSize="9" scale="62" orientation="landscape" horizontalDpi="4294967295" verticalDpi="4294967295" r:id="rId1"/>
  <headerFooter>
    <oddHeader>&amp;C&amp;"-,Gras"LISTE PRISES ET UD PAR ADHERENT</oddHeader>
  </headerFooter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LOT 4</vt:lpstr>
      <vt:lpstr>Feuil2</vt:lpstr>
      <vt:lpstr>Feuil3</vt:lpstr>
      <vt:lpstr>'LOT 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 Agnès</dc:creator>
  <cp:lastModifiedBy>MALZAHN Virginie</cp:lastModifiedBy>
  <cp:lastPrinted>2021-09-22T09:01:12Z</cp:lastPrinted>
  <dcterms:created xsi:type="dcterms:W3CDTF">2017-07-25T12:22:46Z</dcterms:created>
  <dcterms:modified xsi:type="dcterms:W3CDTF">2025-10-29T09:01:08Z</dcterms:modified>
</cp:coreProperties>
</file>